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my.sharepoint.com/personal/kamiel_jansen_tno_nl/Documents/Desktop/"/>
    </mc:Choice>
  </mc:AlternateContent>
  <xr:revisionPtr revIDLastSave="98" documentId="8_{38D121D8-9C75-4B03-B065-31CD2C2D1FF0}" xr6:coauthVersionLast="47" xr6:coauthVersionMax="47" xr10:uidLastSave="{4A86A974-99BC-4AD6-8854-6EA27B63DF2C}"/>
  <bookViews>
    <workbookView xWindow="28695" yWindow="-5325" windowWidth="26010" windowHeight="20985" firstSheet="2" activeTab="6" xr2:uid="{D856D373-BF3E-4854-9E52-3EDCC5271AAD}"/>
  </bookViews>
  <sheets>
    <sheet name="Cover en instructies" sheetId="4" r:id="rId1"/>
    <sheet name="Lijst met EOL scenario" sheetId="23" r:id="rId2"/>
    <sheet name="EOL invulling totaal" sheetId="21" r:id="rId3"/>
    <sheet name="SP0 punt einde afval" sheetId="24" r:id="rId4"/>
    <sheet name="SP 1 Verdeling EOL" sheetId="12" r:id="rId5"/>
    <sheet name="SP 2 EOL efficientie " sheetId="13" r:id="rId6"/>
    <sheet name="SP 3 hergebruik" sheetId="14" r:id="rId7"/>
    <sheet name="SP 4 recycling" sheetId="15" r:id="rId8"/>
    <sheet name="SP 5 AVI" sheetId="16" r:id="rId9"/>
    <sheet name="Dropdowns" sheetId="25" r:id="rId10"/>
  </sheets>
  <definedNames>
    <definedName name="_xlnm._FilterDatabase" localSheetId="1" hidden="1">'Lijst met EOL scenario'!$D$1:$J$95</definedName>
    <definedName name="_ftn1" localSheetId="4">'SP 1 Verdeling EOL'!$E$26</definedName>
    <definedName name="_ftn1" localSheetId="5">'SP 2 EOL efficientie '!#REF!</definedName>
    <definedName name="_ftn1" localSheetId="6">'SP 3 hergebruik'!#REF!</definedName>
    <definedName name="_ftn1" localSheetId="7">'SP 4 recycling'!#REF!</definedName>
    <definedName name="_ftn1" localSheetId="8">'SP 5 AVI'!#REF!</definedName>
    <definedName name="_ftnref1" localSheetId="4">'SP 1 Verdeling EOL'!$F$16</definedName>
    <definedName name="_ftnref1" localSheetId="5">'SP 2 EOL efficientie '!#REF!</definedName>
    <definedName name="_ftnref1" localSheetId="6">'SP 3 hergebruik'!#REF!</definedName>
    <definedName name="_ftnref1" localSheetId="7">'SP 4 recycling'!#REF!</definedName>
    <definedName name="_ftnref1" localSheetId="8">'SP 5 AVI'!#REF!</definedName>
    <definedName name="_Toc149053134" localSheetId="6">'SP 3 hergebruik'!$D$22</definedName>
    <definedName name="_Toc149053134" localSheetId="7">'SP 4 recycling'!$D$20</definedName>
    <definedName name="_Toc149053134" localSheetId="8">'SP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 i="23" l="1"/>
  <c r="N110" i="23"/>
  <c r="I110" i="23"/>
  <c r="N109" i="23"/>
  <c r="I109" i="23"/>
  <c r="H29" i="21"/>
  <c r="H24" i="21"/>
  <c r="H23" i="21"/>
  <c r="H22" i="21"/>
  <c r="H20" i="21"/>
  <c r="H19" i="21"/>
  <c r="H18" i="21"/>
  <c r="H17" i="21"/>
  <c r="H15" i="21"/>
  <c r="H14" i="21"/>
  <c r="H13" i="21"/>
  <c r="H12" i="21"/>
  <c r="H11" i="21"/>
  <c r="I108" i="23"/>
  <c r="H32" i="21"/>
  <c r="H27" i="21"/>
  <c r="H28" i="21"/>
  <c r="F27" i="21"/>
  <c r="F28" i="21"/>
  <c r="F22" i="21"/>
  <c r="F23" i="21"/>
  <c r="F32" i="21"/>
  <c r="F29" i="21"/>
  <c r="F24" i="21"/>
  <c r="F11" i="21"/>
  <c r="F12" i="21"/>
  <c r="F13" i="21"/>
  <c r="I10" i="23"/>
  <c r="I11" i="23"/>
  <c r="I12" i="23"/>
  <c r="I13" i="23"/>
  <c r="I14" i="23"/>
  <c r="I15" i="23"/>
  <c r="I16" i="23"/>
  <c r="I17" i="23"/>
  <c r="I18" i="23"/>
  <c r="I19" i="23"/>
  <c r="I20" i="23"/>
  <c r="I21" i="23"/>
  <c r="I22" i="23"/>
  <c r="I23" i="23"/>
  <c r="I24" i="23"/>
  <c r="I25" i="23"/>
  <c r="I26" i="23"/>
  <c r="I27" i="23"/>
  <c r="I28" i="23"/>
  <c r="I29" i="23"/>
  <c r="I30" i="23"/>
  <c r="I31" i="23"/>
  <c r="I32" i="23"/>
  <c r="I33" i="23"/>
  <c r="I34" i="23"/>
  <c r="I35" i="23"/>
  <c r="I36" i="23"/>
  <c r="I37" i="23"/>
  <c r="I38" i="23"/>
  <c r="I39" i="23"/>
  <c r="I40" i="23"/>
  <c r="I41" i="23"/>
  <c r="I42" i="23"/>
  <c r="I43" i="23"/>
  <c r="I44" i="23"/>
  <c r="I45" i="23"/>
  <c r="I46" i="23"/>
  <c r="I47" i="23"/>
  <c r="I48" i="23"/>
  <c r="I49" i="23"/>
  <c r="I50" i="23"/>
  <c r="I51" i="23"/>
  <c r="I52" i="23"/>
  <c r="I53" i="23"/>
  <c r="I54" i="23"/>
  <c r="I55" i="23"/>
  <c r="I56" i="23"/>
  <c r="I57" i="23"/>
  <c r="I58" i="23"/>
  <c r="I59" i="23"/>
  <c r="I60" i="23"/>
  <c r="I61" i="23"/>
  <c r="I62" i="23"/>
  <c r="I63" i="23"/>
  <c r="I64" i="23"/>
  <c r="I65" i="23"/>
  <c r="I66" i="23"/>
  <c r="I67" i="23"/>
  <c r="I68" i="23"/>
  <c r="I69" i="23"/>
  <c r="I70" i="23"/>
  <c r="I71" i="23"/>
  <c r="I72" i="23"/>
  <c r="I73" i="23"/>
  <c r="I74" i="23"/>
  <c r="I75" i="23"/>
  <c r="I76" i="23"/>
  <c r="I77" i="23"/>
  <c r="I78" i="23"/>
  <c r="I79" i="23"/>
  <c r="I80" i="23"/>
  <c r="I81" i="23"/>
  <c r="I82" i="23"/>
  <c r="I83" i="23"/>
  <c r="I84" i="23"/>
  <c r="I85" i="23"/>
  <c r="I86" i="23"/>
  <c r="I87" i="23"/>
  <c r="I88" i="23"/>
  <c r="I89" i="23"/>
  <c r="I90" i="23"/>
  <c r="I91" i="23"/>
  <c r="I92" i="23"/>
  <c r="I93" i="23"/>
  <c r="I94" i="23"/>
  <c r="I95" i="23"/>
  <c r="I3" i="23"/>
  <c r="I4" i="23"/>
  <c r="I5" i="23"/>
  <c r="I6" i="23"/>
  <c r="I7" i="23"/>
  <c r="I8" i="23"/>
  <c r="I9" i="23"/>
  <c r="I2" i="23"/>
  <c r="N10" i="23"/>
  <c r="N9" i="23"/>
  <c r="N8" i="23"/>
  <c r="N7" i="23"/>
  <c r="N6" i="23"/>
  <c r="N5" i="23"/>
  <c r="N4" i="23"/>
  <c r="N3" i="23"/>
  <c r="N2" i="23"/>
  <c r="F14" i="21"/>
  <c r="E37" i="15"/>
  <c r="F30" i="21" s="1"/>
  <c r="H34" i="15"/>
  <c r="H33" i="15"/>
  <c r="H32" i="15"/>
  <c r="H31" i="15"/>
  <c r="H30" i="15"/>
  <c r="H39" i="14"/>
  <c r="H38" i="14"/>
  <c r="H37" i="14"/>
  <c r="H36" i="14"/>
  <c r="H35" i="14"/>
  <c r="E15" i="13"/>
  <c r="E14" i="13"/>
  <c r="E13" i="13"/>
  <c r="E12" i="13"/>
  <c r="E11" i="13"/>
  <c r="E31" i="13" s="1"/>
  <c r="F15" i="21" s="1"/>
  <c r="F58" i="12"/>
  <c r="E42" i="14" l="1"/>
  <c r="F25" i="21" s="1"/>
  <c r="R109" i="23"/>
  <c r="R110" i="23"/>
  <c r="R2" i="23"/>
  <c r="R4" i="23"/>
  <c r="N13" i="23"/>
  <c r="E34" i="13"/>
  <c r="F19" i="21" s="1"/>
  <c r="E35" i="13"/>
  <c r="F20" i="21" s="1"/>
  <c r="E33" i="13"/>
  <c r="F18" i="21" s="1"/>
  <c r="E16" i="13"/>
  <c r="E32" i="13"/>
  <c r="F17" i="21" s="1"/>
  <c r="R6" i="23" l="1"/>
  <c r="E36"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tc={48DAD74D-2D99-4706-81C2-C0560CB9FBF9}</author>
  </authors>
  <commentList>
    <comment ref="E83" authorId="0" shapeId="0" xr:uid="{48DAD74D-2D99-4706-81C2-C0560CB9FBF9}">
      <text>
        <t>[Threaded comment]
Your version of Excel allows you to read this threaded comment; however, any edits to it will get removed if the file is opened in a newer version of Excel. Learn more: https://go.microsoft.com/fwlink/?linkid=870924
Comment:
    Volkern is een merk naam. Denk Dat de algemene naam HPL (high Pressure Laminate) . 
Reply:
    Voorheen Volkern, aangepast in HPl</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<sst xmlns="http://schemas.openxmlformats.org/spreadsheetml/2006/main" count="1039" uniqueCount="542">
  <si>
    <t xml:space="preserve">Framework </t>
  </si>
  <si>
    <t>Algemeen en contactgegevens</t>
  </si>
  <si>
    <t>Main contact</t>
  </si>
  <si>
    <t xml:space="preserve">Kamiel Jansen 06 25598570 </t>
  </si>
  <si>
    <t>Email-adress</t>
  </si>
  <si>
    <t>Kamiel.jansen@tno.nl</t>
  </si>
  <si>
    <t>Other contacts</t>
  </si>
  <si>
    <t>Rick Scholtes, Rick.scholtes@tno.nl</t>
  </si>
  <si>
    <t>Project name</t>
  </si>
  <si>
    <t>NMD vervolg verwerkingsscenarios EOL</t>
  </si>
  <si>
    <t>Project number</t>
  </si>
  <si>
    <t>P060.65851</t>
  </si>
  <si>
    <t>Version</t>
  </si>
  <si>
    <t>Date</t>
  </si>
  <si>
    <t>Tabbladen</t>
  </si>
  <si>
    <t>Per materiaalstroom wordt één Excel-bestand ingevuld.</t>
  </si>
  <si>
    <t>Het oranje tabblad bevat het overzicht met al de EOLs</t>
  </si>
  <si>
    <t>Het hoofdtabblad, “EOL invulling totaal” (groen), verzamelt alle gegevens en vormt de kern van de analyse.</t>
  </si>
  <si>
    <t>De blauwe tabbladen dienen ter extra informatie en hierin worden de keuzes die gemaakt zijn onderbouwd door de invoerder.</t>
  </si>
  <si>
    <t>Per materiaal stroom worden de groene en blauwe tabbladen ingevuld, alleen de gele velden (zie cel kleur hiernaast), moeten worden ingevuld. De donker gele cellen zijn de cellen( de kleur daarnaast zijn de cellen die automatisch worden in gevuld.</t>
  </si>
  <si>
    <t>Aanpak bij de te hanteren bronnen:</t>
  </si>
  <si>
    <t xml:space="preserve">Als “worst case” benadering in lijn met de EN-15804 (paragraaf 6.3.9) wordt de actuele stand van zaken m.b.t. de  verdeling van het einde levensfase meegenomen. Voor het bepalen van de verdeling wordt de volgende voorkeursvolgorde gehanteerd:
</t>
  </si>
  <si>
    <t xml:space="preserve"> 1: Onafhankelijke bronnen van overheden (bijvoorbeeld LAP3, CMP, sectorplannen, stortverboden afvalstoffen), onderzoekinstellingen (CBS) of documenten waarin de verdeling van het de bepaalde materiaalstroom is onderzocht;</t>
  </si>
  <si>
    <t xml:space="preserve"> 2: Brancherapporten van afvalverwerkers waarin de betreffende afvalstroom wordt beschouwd;</t>
  </si>
  <si>
    <t xml:space="preserve"> 3: Rapporten, ketenanalyses en/of duurzaamheidsverslagen van specifieke afvalverwerkers;</t>
  </si>
  <si>
    <t xml:space="preserve">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t>
  </si>
  <si>
    <t xml:space="preserve"> 5: Indien de laatste optie ook geen resultaat oplevert maak dan een inschatting o.b.v. het technische meest vergelijkbare materiaal (bepaal dit in overleg met een expert op het betreffende materiaalgebied) en hanteer voor dit nieuwe materiaal dezelfde voorkeursvolgorde. </t>
  </si>
  <si>
    <t>Naamgeving bestanden</t>
  </si>
  <si>
    <t xml:space="preserve">Voorstel bestand naamgeving:
Nummer 4 digits-EOL-“naam stroom”,”specificatie”
Voorbeeld:
0056-EOL-plaatmateriaal,verontreindigd.xlsx
Als er een opsplitsing ontstaat in het EOL profiel dan voor nu aangeven met een a,b,c achter het nummer. Deze gaan we later dan opnieuw definitief nummeren.
</t>
  </si>
  <si>
    <t>Nummer</t>
  </si>
  <si>
    <t>Stroom</t>
  </si>
  <si>
    <t>Specificatie</t>
  </si>
  <si>
    <t>GWW en/of B&amp;U</t>
  </si>
  <si>
    <t>Hoofdmaterialen stromen</t>
  </si>
  <si>
    <t>Uitvoerder</t>
  </si>
  <si>
    <t>Opmerking</t>
  </si>
  <si>
    <t>status</t>
  </si>
  <si>
    <t>Aantal EOL</t>
  </si>
  <si>
    <t>bureau</t>
  </si>
  <si>
    <t>Bedrijf</t>
  </si>
  <si>
    <t>actief kool</t>
  </si>
  <si>
    <t>uit filters voor waterzuivering</t>
  </si>
  <si>
    <t>GWW</t>
  </si>
  <si>
    <t>Organisch</t>
  </si>
  <si>
    <t>klaar</t>
  </si>
  <si>
    <t>TNO</t>
  </si>
  <si>
    <t>NIBE</t>
  </si>
  <si>
    <t>afwerkingen</t>
  </si>
  <si>
    <t>verkleefd aan hout, kunststof, metaal</t>
  </si>
  <si>
    <t>GWW en B&amp;U</t>
  </si>
  <si>
    <t>Overig</t>
  </si>
  <si>
    <t>SGS</t>
  </si>
  <si>
    <t>verkleefd aan puin, stort</t>
  </si>
  <si>
    <t>Metalen</t>
  </si>
  <si>
    <t>aluminium, uit B&amp;U</t>
  </si>
  <si>
    <t>o.a. profielen, platen, leidingen</t>
  </si>
  <si>
    <t>B&amp;U</t>
  </si>
  <si>
    <t>Steenachtig</t>
  </si>
  <si>
    <t>aluminium, uit GWW</t>
  </si>
  <si>
    <t>o.a. lichtmasten en randafwerkingen</t>
  </si>
  <si>
    <t>Kunststoffen</t>
  </si>
  <si>
    <t>Totaal</t>
  </si>
  <si>
    <t>asfalt</t>
  </si>
  <si>
    <t>Asfalt/bitumen</t>
  </si>
  <si>
    <t>Glas</t>
  </si>
  <si>
    <t>asfaltgranulaatcement (agrac)</t>
  </si>
  <si>
    <t>Hout</t>
  </si>
  <si>
    <t>beton</t>
  </si>
  <si>
    <t>o.a. elementen, metselwerk, gewapend beton</t>
  </si>
  <si>
    <t>Grond</t>
  </si>
  <si>
    <t>beton, cellenbeton</t>
  </si>
  <si>
    <t>o.a. elementen, blokken</t>
  </si>
  <si>
    <t>beton, heipalen, bebouwde omgeving</t>
  </si>
  <si>
    <t>heipalen bebouwde omgeving</t>
  </si>
  <si>
    <t>beton, heipalen, vrijeruimte</t>
  </si>
  <si>
    <t>heipalen vrije ruimte</t>
  </si>
  <si>
    <t>beton, steen, straatwerk</t>
  </si>
  <si>
    <t>straatstenen beton en natuursteen</t>
  </si>
  <si>
    <t>beton, straatwerk</t>
  </si>
  <si>
    <t>opsluitbanden en gegoten beton</t>
  </si>
  <si>
    <t>beton, verontreinigd</t>
  </si>
  <si>
    <t>bitumen verontreiniging</t>
  </si>
  <si>
    <t>bitumen</t>
  </si>
  <si>
    <t>gemengd met steenachtig materiaal</t>
  </si>
  <si>
    <t>o.a. dakbedekking</t>
  </si>
  <si>
    <t>coating op staal uit GWW</t>
  </si>
  <si>
    <t>verwijdering door middel van gritstralen</t>
  </si>
  <si>
    <t>drainage buizen</t>
  </si>
  <si>
    <t>horizontale drainagebuizen</t>
  </si>
  <si>
    <t>verticale drains</t>
  </si>
  <si>
    <t>elastomeren (o.a. epdm)</t>
  </si>
  <si>
    <t>o.a. dakbedekkingen, folies</t>
  </si>
  <si>
    <t>EPS</t>
  </si>
  <si>
    <t>funderingen</t>
  </si>
  <si>
    <t>ophoogmateriaal</t>
  </si>
  <si>
    <t>EPS (vóór 2016)</t>
  </si>
  <si>
    <t>HBCDD-houdend; o.a. isolatie</t>
  </si>
  <si>
    <t>HBCDD-vrij; o.a. isolatie</t>
  </si>
  <si>
    <t>fijnkeramisch</t>
  </si>
  <si>
    <t>o.a. sanitair</t>
  </si>
  <si>
    <t>geen afval</t>
  </si>
  <si>
    <t>leeg scenario</t>
  </si>
  <si>
    <t>Leeg houden?</t>
  </si>
  <si>
    <t>gips</t>
  </si>
  <si>
    <t>o.a. blokken, platen</t>
  </si>
  <si>
    <t>glas</t>
  </si>
  <si>
    <t>o.a. vlakglas</t>
  </si>
  <si>
    <t>glasschuim</t>
  </si>
  <si>
    <t>isolatie</t>
  </si>
  <si>
    <t>glaswol</t>
  </si>
  <si>
    <t>grind</t>
  </si>
  <si>
    <t>ballast, verharding</t>
  </si>
  <si>
    <t>grofkeramisch</t>
  </si>
  <si>
    <t>o.a. metselwerk, pannen</t>
  </si>
  <si>
    <t>hout, 'schoon'</t>
  </si>
  <si>
    <t>bekisting</t>
  </si>
  <si>
    <t>o.a. balken, planken</t>
  </si>
  <si>
    <t>via restmateriaal</t>
  </si>
  <si>
    <t>hout, verontreinigd</t>
  </si>
  <si>
    <t>o.a. geschilderd, verduurzaamd</t>
  </si>
  <si>
    <t>hout, waterbouw</t>
  </si>
  <si>
    <t>rijshout maten</t>
  </si>
  <si>
    <t>damwanden, vlonders, steigers, beschoeing</t>
  </si>
  <si>
    <t>kalkzandsteen</t>
  </si>
  <si>
    <t>o.a. elementen, metselwerk</t>
  </si>
  <si>
    <t>koper</t>
  </si>
  <si>
    <t>o.a. platen, leidingen</t>
  </si>
  <si>
    <t>koper, gemengd</t>
  </si>
  <si>
    <t>elektriciteitsleidingen</t>
  </si>
  <si>
    <t>kunststoffen</t>
  </si>
  <si>
    <t>Kunststoffen in de grotste soorten (PP, PE, PVC, PS, ABS, PA, PC, PMMA</t>
  </si>
  <si>
    <t>kunststoffen, leidingen uit GWW</t>
  </si>
  <si>
    <t>kleine waterleidingen en riolering</t>
  </si>
  <si>
    <t>kunststoffen, overig</t>
  </si>
  <si>
    <t>kunststoffen, vezelversterkt</t>
  </si>
  <si>
    <t>Chemisch anker</t>
  </si>
  <si>
    <t>verlijmd ankers in funderingen</t>
  </si>
  <si>
    <t>Naam anders schrijven nu onduidelijk, voorstel:  chemisch anker</t>
  </si>
  <si>
    <t>ja, koppelen aan funderingsanker</t>
  </si>
  <si>
    <t>lood</t>
  </si>
  <si>
    <t>o.a. slabben</t>
  </si>
  <si>
    <t>metalen, gemengd</t>
  </si>
  <si>
    <t>metalen, overig</t>
  </si>
  <si>
    <t>o.a. bevestiging, hulpstukken</t>
  </si>
  <si>
    <t>organisch</t>
  </si>
  <si>
    <t>biobased project Agrodome</t>
  </si>
  <si>
    <t>organisch, overig</t>
  </si>
  <si>
    <t>o.a. isolatie</t>
  </si>
  <si>
    <t>PE, waterbouw</t>
  </si>
  <si>
    <t>geotextiel weefsel</t>
  </si>
  <si>
    <t>PE/PP, grondwerken</t>
  </si>
  <si>
    <t>geotextiel en geogrids</t>
  </si>
  <si>
    <t>plaatmateriaal, 'schoon'</t>
  </si>
  <si>
    <t>grote delen, o.a. bekleding</t>
  </si>
  <si>
    <t>plaatmateriaal, verontreinigd</t>
  </si>
  <si>
    <t>polyolefinen (o.a. PE, PP)</t>
  </si>
  <si>
    <t>o.a. leidingen, folies</t>
  </si>
  <si>
    <t>polyurea</t>
  </si>
  <si>
    <t>o.a. voegovergangen</t>
  </si>
  <si>
    <t>polyurethaan</t>
  </si>
  <si>
    <t>primer</t>
  </si>
  <si>
    <t>vast op beton</t>
  </si>
  <si>
    <t>Kopel aan beton? Gaat niet er van gescheiden worden dus logisch dat deze exact het zelfde gaat als beotn</t>
  </si>
  <si>
    <t>1op1 koppelen aan beton dus klaar</t>
  </si>
  <si>
    <t>puin, gemengd</t>
  </si>
  <si>
    <t>pvc, folies</t>
  </si>
  <si>
    <t>o.a. dakbedekkingen, waterkering</t>
  </si>
  <si>
    <t>pvc, kozijnprofielen</t>
  </si>
  <si>
    <t>pvc, leidingen</t>
  </si>
  <si>
    <t>rubber</t>
  </si>
  <si>
    <t>schelpen</t>
  </si>
  <si>
    <t>grondwerk</t>
  </si>
  <si>
    <t>Van steenachtig naar organisch. Meegenomen in het rapport van Argodome</t>
  </si>
  <si>
    <t>slakken, verontreinigd</t>
  </si>
  <si>
    <t>staal, ankers en langswapening</t>
  </si>
  <si>
    <t>staal, bevestigingsmiddelen</t>
  </si>
  <si>
    <t>staal, constructieprofielen</t>
  </si>
  <si>
    <t>staal, leidingen uit GWW</t>
  </si>
  <si>
    <t>staal, licht</t>
  </si>
  <si>
    <t>staal, wapening</t>
  </si>
  <si>
    <t>gewapend betonnen constructies</t>
  </si>
  <si>
    <t>staal, zink / verzinkt staal</t>
  </si>
  <si>
    <t>o.a. profielen, platen, zinklagen</t>
  </si>
  <si>
    <t>steenachtig, overig</t>
  </si>
  <si>
    <t>o.a. natuursteen, breuksteen</t>
  </si>
  <si>
    <t>steenachtig, waterbouw</t>
  </si>
  <si>
    <t>waterbouw/breuksteen</t>
  </si>
  <si>
    <t>steenwol</t>
  </si>
  <si>
    <t>steenslag, verontreinigd</t>
  </si>
  <si>
    <t>teerhoudend asfalt</t>
  </si>
  <si>
    <t>thermisch reinigen</t>
  </si>
  <si>
    <t>verontreinigde grond</t>
  </si>
  <si>
    <t>stort</t>
  </si>
  <si>
    <t>HPL (high Pressure Laminate)</t>
  </si>
  <si>
    <t>bekleding</t>
  </si>
  <si>
    <t>xps</t>
  </si>
  <si>
    <t>zand, grond</t>
  </si>
  <si>
    <t>staal, damwanden</t>
  </si>
  <si>
    <t>Tijdelijke toepassing (&lt;5 jaar), zonder significante afroesting</t>
  </si>
  <si>
    <t>Toegepast in een grond-zoetwater omgevingscombinatie, levensduur 50 jaar, uitgaande van dikte 11.2 mm</t>
  </si>
  <si>
    <t>Toegepast in een grond-zoetwater omgevingscombinatie, levensduur 100 jaar, uitgaande van dikte 11.2 mm</t>
  </si>
  <si>
    <t>Toegepast in een grond-zoutwater omgevingscombinatie, levensduur 50 jaar, uitgaande van dikte 11.2 mm</t>
  </si>
  <si>
    <t>Toegepast in een grond-zoutwater omgevingscombinatie, levensduur 100 jaar, uitgaande van dikte 11.2 mm</t>
  </si>
  <si>
    <t>Toegepast in een grond-grond omgevingscombinatie, levensduur 100 jaar, uitgaande van dikte 11.2 mm</t>
  </si>
  <si>
    <t>Toegepast in een grond-lucht omgevingscombinatie, levensduur 100 jaar, uitgaande van dikte 11.2 mm</t>
  </si>
  <si>
    <t xml:space="preserve">Koelvloeistof  </t>
  </si>
  <si>
    <t>1,1,1,2-tetrafluorethaan (R134a)</t>
  </si>
  <si>
    <t xml:space="preserve">Koelvloeistof </t>
  </si>
  <si>
    <t>Di-ethyleenglycol</t>
  </si>
  <si>
    <t>Elektronische componenten (Printed wiring board en passieve componenten)</t>
  </si>
  <si>
    <t>Nieuwe EOL scenario's</t>
  </si>
  <si>
    <t>oude nummer</t>
  </si>
  <si>
    <t>Opmerking TNO</t>
  </si>
  <si>
    <t xml:space="preserve">Opdelen in prefab/insitue of nog meer groepen? </t>
  </si>
  <si>
    <t>Metselwerk</t>
  </si>
  <si>
    <t>was één profiel opdelen in dakpan en metselwerk</t>
  </si>
  <si>
    <t>Pannen</t>
  </si>
  <si>
    <t>organische materialen?</t>
  </si>
  <si>
    <t>onderzoek lopend naar e.o. scenario van biobased produten? Die van een uitsplitsing uit gaan? Check of dit voldoende stromingen zijn.</t>
  </si>
  <si>
    <t>papier</t>
  </si>
  <si>
    <t>karton</t>
  </si>
  <si>
    <t>karton, verpakkingsmateriaal?</t>
  </si>
  <si>
    <t>93a</t>
  </si>
  <si>
    <t>Propaan</t>
  </si>
  <si>
    <t>3a</t>
  </si>
  <si>
    <t>verkleefd aan puin, thermische recyclen</t>
  </si>
  <si>
    <t>verkleefd aan puin, recyclebaar zonder reiniging</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</si>
  <si>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</si>
  <si>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</si>
  <si>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</si>
  <si>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</si>
  <si>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</si>
  <si>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</si>
  <si>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</si>
  <si>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</si>
  <si>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</si>
  <si>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</si>
  <si>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</si>
  <si>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</si>
  <si>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</si>
  <si>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</si>
  <si>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</si>
  <si>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</si>
  <si>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</si>
  <si>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</si>
  <si>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</si>
  <si>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</si>
  <si>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</si>
  <si>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</si>
  <si>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</si>
  <si>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</si>
  <si>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</si>
  <si>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</si>
  <si>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</si>
  <si>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</si>
  <si>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</si>
  <si>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</si>
  <si>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</si>
  <si>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</si>
  <si>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</si>
  <si>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</si>
  <si>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</si>
  <si>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</si>
  <si>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</si>
  <si>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</si>
  <si>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</si>
  <si>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</si>
  <si>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</si>
  <si>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</si>
  <si>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</si>
  <si>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</si>
  <si>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</si>
  <si>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</si>
  <si>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</si>
  <si>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</si>
  <si>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</si>
  <si>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</si>
  <si>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</si>
  <si>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</si>
  <si>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</si>
  <si>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</si>
  <si>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</si>
  <si>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</si>
  <si>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</si>
  <si>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</si>
  <si>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</si>
  <si>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</si>
  <si>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</si>
  <si>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</si>
  <si>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</si>
  <si>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</si>
  <si>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</si>
  <si>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</si>
  <si>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</si>
  <si>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</si>
  <si>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</si>
  <si>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</si>
  <si>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</si>
  <si>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</si>
  <si>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</si>
  <si>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</si>
  <si>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</si>
  <si>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</si>
  <si>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</si>
  <si>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</si>
  <si>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</si>
  <si>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</si>
  <si>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</si>
  <si>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</si>
  <si>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</si>
  <si>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</si>
  <si>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</si>
  <si>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</si>
  <si>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</si>
  <si>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</si>
  <si>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</si>
  <si>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</si>
  <si>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</si>
  <si>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</si>
  <si>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</si>
  <si>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</si>
  <si>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</si>
  <si>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</si>
  <si>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</si>
  <si>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</si>
  <si>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</si>
  <si>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</si>
  <si>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</si>
  <si>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</si>
  <si>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</si>
  <si>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</si>
  <si>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</si>
  <si>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</si>
  <si>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</si>
  <si>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</si>
  <si>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</si>
  <si>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</si>
  <si>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</si>
  <si>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</si>
  <si>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</si>
  <si>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</si>
  <si>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</si>
  <si>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</si>
  <si>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</si>
  <si>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</si>
  <si>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</si>
  <si>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</si>
  <si>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</si>
  <si>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</si>
  <si>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</si>
  <si>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</si>
  <si>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</si>
  <si>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</si>
  <si>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</si>
  <si>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</si>
  <si>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</si>
  <si>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</si>
  <si>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</si>
  <si>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</si>
  <si>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</si>
  <si>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</si>
  <si>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</si>
  <si>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</si>
  <si>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</si>
  <si>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</si>
  <si>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</si>
  <si>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</si>
  <si>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</si>
  <si>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</si>
  <si>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</si>
  <si>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</si>
  <si>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</si>
  <si>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</si>
  <si>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</si>
  <si>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</si>
  <si>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</si>
  <si>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</si>
  <si>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</si>
  <si>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</si>
  <si>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</si>
  <si>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</si>
  <si>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</si>
  <si>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</si>
  <si>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</si>
  <si>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</si>
  <si>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</si>
  <si>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</si>
  <si>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</si>
  <si>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</si>
  <si>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</si>
  <si>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</si>
  <si>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</si>
  <si>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</si>
  <si>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</si>
  <si>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</si>
  <si>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</si>
  <si>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</si>
  <si>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</si>
  <si>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</si>
  <si>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</si>
  <si>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</si>
  <si>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</si>
  <si>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</si>
  <si>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</si>
  <si>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</si>
  <si>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</si>
  <si>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</si>
  <si>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</si>
  <si>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</si>
  <si>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</si>
  <si>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</si>
  <si>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</si>
  <si>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</si>
  <si>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</si>
  <si>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</si>
  <si>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</si>
  <si>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</si>
  <si>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</si>
  <si>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</si>
  <si>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</si>
  <si>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</si>
  <si>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</si>
  <si>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</si>
  <si>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</si>
  <si>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</si>
  <si>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</si>
  <si>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</si>
  <si>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</si>
  <si>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</si>
  <si>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</si>
  <si>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</si>
  <si>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</si>
  <si>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</si>
  <si>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</si>
  <si>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</si>
  <si>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</si>
  <si>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</si>
  <si>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</si>
  <si>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</si>
  <si>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</si>
  <si>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</si>
  <si>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</si>
  <si>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</si>
  <si>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</si>
  <si>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</si>
  <si>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</si>
  <si>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</si>
  <si>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</si>
  <si>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</si>
  <si>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</si>
  <si>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</si>
  <si>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</si>
  <si>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</si>
  <si>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</si>
  <si>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</si>
  <si>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</si>
  <si>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</si>
  <si>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</si>
  <si>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</si>
  <si>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</si>
  <si>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</si>
  <si>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</si>
  <si>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</si>
  <si>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</si>
  <si>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</si>
  <si>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</si>
  <si>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</si>
  <si>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</si>
  <si>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</si>
  <si>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</si>
  <si>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</si>
  <si>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</si>
  <si>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</si>
  <si>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</si>
  <si>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</si>
  <si>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</si>
  <si>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</si>
  <si>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</si>
  <si>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</si>
  <si>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</si>
  <si>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</si>
  <si>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</si>
  <si>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</si>
  <si>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</si>
  <si>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</si>
  <si>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</si>
  <si>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</si>
  <si>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</si>
  <si>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</si>
  <si>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</si>
  <si>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</si>
  <si>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</si>
  <si>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</si>
  <si>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</si>
  <si>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</si>
  <si>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</si>
  <si>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</si>
  <si>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</si>
  <si>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</si>
  <si>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</si>
  <si>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</si>
  <si>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HPL-platen dienen als niet-dragende bekledings- en afwerkplaten (binnen/buiten). De primaire grondstof met identiek doel is nieuwe HPL conform EN 438-6/-7; prestatie‐eisen (weer, UV, mechanisch, brandreactie) zijn in deze normen vastgelegd.</t>
  </si>
  <si>
    <t>Ja. Bestekken/leveranciersspecificaties vragen doorgaans EN 438-conforme gevelplaten met CE/DoP en brandklasse volgens EN 13501-1. Nieuwe (primaire) HPL voldoet hier standaard aan.</t>
  </si>
  <si>
    <t>Alleen als de gebruikte plaat aantoonbaar (visueel/maatvastheid/brand) nog voldoet aan EN 438-6 (EDS/EDF) en de gevraagde EN 13501-1 klasse; hergebruik is dan project-specifiek te onderbouwen (keuring/verklaring). Anders: niet gelijkwaardig.</t>
  </si>
  <si>
    <t>nvt het gaat om hergebruik en als die kwalitief voldoen dan voldoen ze ook aan de wet.</t>
  </si>
  <si>
    <t>Er zijn geen EU-einde-afvalcriteria voor HPL. Bestaande EoW-verordeningen betreffen metaalschroot (333/2011), glas (1179/2012), koperschroot (715/2013). Daarom: terugvallen op art. 6 Kaderrichtlijn Afvalstoffen + NL-handreiking (LAP3/IPLO).</t>
  </si>
  <si>
    <t>Producent-take-back/hergebruik: Trespa Second Life (NL actief).
Handelsplatforms voor gebruikte HPL: GebruikteBouwmaterialen.com (structurele voorraad/verkopen). Eventueel ook Insert-platform als kanaal. Trespa-programma opereert o.a. in NL; gebruikte HPL wordt publiek aangeboden/verkocht via gespecialiseerde platforms. Trespa is de grootste leverancier van HPL platen.</t>
  </si>
  <si>
    <t>Trespa Second Life • Trespa • trespa.com • 2025 • “programma opereert in… Netherlands… repurposed via partners.” 
High-quality HPL panels</t>
  </si>
  <si>
    <t>https://www.trespa.com/en_US/second-life?utm_source=chatgpt.com</t>
  </si>
  <si>
    <t>Ja. Voorbeeld (publieke prijzen, incl. btw): HPL 305×132×13 mm: €200–€230/stuk; 305×130×13 mm: €150/stuk.
Korte onderbouwing
Openbare productpagina met concrete prijzen en voorraad.
Bronnen
Productlijst HPL/Volkern (prijzen) • GebruikteBouwmaterialen B.V. • gebruiktebouwmaterialen.com • geraadpleegd 2025-11-06 • “€200; €230; €150; voorraad aantalle</t>
  </si>
  <si>
    <t>Aannemelijk ja: continue online voorraad/verkoop van gebruikte HPL + producent-take-back in NL duiden op lopende markt; echter geen meerjarige contracten publiek.
Korte onderbouwing
Structurele listings (meerdere items/voorraad) en actief producentenprogramma; contractdata niet publiek.
vraag zal continue zijn aanbod is waarshijnlijk sterk afhankelijk van wat er op de markt komt.</t>
  </si>
  <si>
    <t xml:space="preserve">alternatief is verbranding met energieterugwoning.Naar alle waarschijnlijkheid levert dat minder op. </t>
  </si>
  <si>
    <t>HPL-kernen bevatten fenol-/melamineharsen. Melamine staat sinds 17-01-2023 op de ECHA Candidate List en is op de RIVM-ZZS-lijst. Specifieke NL-drempels voor HPL ontbreken; bij toepassing als bouwstof (op/in bodem) is milieuverklaring vereist (uitloog/toets). In gebouwen: CPR/brandklasse-kaders.
Korte onderbouwing
RIVM vermeldt melamine als ZZS (SVHC); ECHA Candidate List bevestigt opname. Voor bouwstoffen regelt IPLO de benodigde verklaringen en onderzoek.</t>
  </si>
  <si>
    <t>Het product is punt einde afval wanneer het gereinigd, gesorteerd en eventueel getoetst is op kwaliteit.</t>
  </si>
  <si>
    <t>Platen bevestigd aan de gevel in een buitensituatie</t>
  </si>
  <si>
    <t>mechanische bevestiging</t>
  </si>
  <si>
    <t>n.v.t. (HPL-platen zijn bovengronds gevel-/afwerkmateriaal; &lt; maaiveld komt in de praktijk niet voor)</t>
  </si>
  <si>
    <t>Trespa, Second Life (actief hergebruikprogramma NL), 2025 — https://www.trespa.com/second-life</t>
  </si>
  <si>
    <t>worst case aanname o.b.v. van het second life programma. Precieze getallen zijn niet te vinden maar omdat trespa de grootste leveracier is het aannemelijk dat 1% wordt hergebruikt</t>
  </si>
  <si>
    <t>Formica EPD, 2022: “100% EoL naar incineration (C3)” — https://www.maiburg.nl/medias/EPD-Formica-HPL.pdf • Formica EPD (compact), 2022: idem — https://media.fritzoeengros.no/.../Formica_EPD.pdf</t>
  </si>
  <si>
    <t>al de EPD's en branche data gaan uit van 100% inceneration. En dat er geen recylcing plaats vind.</t>
  </si>
  <si>
    <t>al de EPD's en branche data gaan uit van 100% inceneration.</t>
  </si>
  <si>
    <t>Stort van brandbaar afval is in NL verboden (stortverboden/BSSA), waardoor het aandeel 0% is.</t>
  </si>
  <si>
    <t>Omschrijving verbrandingsprofiel</t>
  </si>
  <si>
    <t>Aangehouden NMD basisprofiel/ecoinvent profiel</t>
  </si>
  <si>
    <t>onderbouwing</t>
  </si>
  <si>
    <t>Verbranding van de HPL plaat</t>
  </si>
  <si>
    <t>HPL</t>
  </si>
  <si>
    <t>0685-avC&amp;Verbranden hout, verontreinigd plaatmateriaal met hoog lijmgehalte (13,99 MJ/kg) (o.b.v. Waste building wood, chrome preserved {CH}| treatment of, municipal incineration | Cut-off, U; u=6,66%, koolstof = 0,4318 kg C/kg dry matter)</t>
  </si>
  <si>
    <t xml:space="preserve">Geen specifiek profiel voor de HPL platen. Dit profiel komt het meest er bij in de buurt. </t>
  </si>
  <si>
    <t>o.b.v. 0685-avC&amp;Verbranden hout, verontreinigd plaatmateriaal met hoog lijmgehalte (13,99 MJ/kg) (o.b.v. Waste building wood, chrome preserved {CH}| treatment of, municipal incineration | Cut-off, U; u=6,66%, koolstof = 0,4318 kg C/kg dry matter)</t>
  </si>
  <si>
    <t>meerendeel is hernieuwbaar, maar deel waarschijnlijk fosiel (de lijmen) voor nu voor 100% herniewbaar aangehouden.</t>
  </si>
  <si>
    <t>0069-fab&amp;Hout, HPL, high pressure laminate, volkern (o.b.v. Particleboard, uncoated {RER}| market for | Cut-off, U en 637 kg/m3; 73% primair, 27% secundair)</t>
  </si>
  <si>
    <t>nv.t.</t>
  </si>
  <si>
    <t>Na inspectie en reiniging kunnen ze direct opnieuw worden ingezet, zonder aanvullende bewerkingsstappen.</t>
  </si>
  <si>
    <t>Of uitsluiting van modules A1–A3 van de specifieke LCA-berekening.</t>
  </si>
  <si>
    <t>Gelijkblijvende: mechanica, hygiëne, veiligheid-in-gebruik (mits juiste montage), geluid, energie.</t>
  </si>
  <si>
    <t>worst case 20% afname in kwaliteit. Maar warschijnlijk groten deesl gelijk</t>
  </si>
  <si>
    <t>Estetisch UV-kleruing, boorgaten</t>
  </si>
  <si>
    <t>Moeilijk te voorspellen maar waarschijnlijk een behoorijke afname in kwaliteit</t>
  </si>
  <si>
    <t>Rest levensduur</t>
  </si>
  <si>
    <t>Er vanuit gaande dat de plaat na hergebruik niet nog een keer hergebruikt kan worden.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</si>
</sst>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
      <sz val="8"/>
      <color rgb="FF00030A"/>
      <name val="Arial"/>
      <family val="2"/>
    </font>
    <font>
      <b/>
      <sz val="8"/>
      <color rgb="FF00030A"/>
      <name val="Arial"/>
      <family val="2"/>
    </font>
  </fonts>
  <fills count="33">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rgb="FFFFFF00"/>
        <bgColor indexed="64"/>
      </patternFill>
    </fill>
    <fill>
      <patternFill patternType="solid">
        <fgColor rgb="FFC0C0C0"/>
        <bgColor rgb="FF000000"/>
      </patternFill>
    </fill>
    <fill>
      <patternFill patternType="solid">
        <fgColor rgb="FFFFF4CC"/>
        <bgColor rgb="FF000000"/>
      </patternFill>
    </fill>
  </fills>
  <borders count="33">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
      <left style="hair">
        <color rgb="FFC0C0C0"/>
      </left>
      <right style="hair">
        <color rgb="FFC0C0C0"/>
      </right>
      <top style="hair">
        <color rgb="FFC0C0C0"/>
      </top>
      <bottom style="thick">
        <color rgb="FFC0C0C0"/>
      </bottom>
      <diagonal/>
    </border>
    <border>
      <left style="hair">
        <color rgb="FFC0C0C0"/>
      </left>
      <right style="hair">
        <color rgb="FFC0C0C0"/>
      </right>
      <top style="hair">
        <color rgb="FFC0C0C0"/>
      </top>
      <bottom style="hair">
        <color rgb="FFC0C0C0"/>
      </bottom>
      <diagonal/>
    </border>
    <border>
      <left style="hair">
        <color rgb="FFC0C0C0"/>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22">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23" fillId="0" borderId="7" xfId="10"/>
    <xf numFmtId="0" fontId="18" fillId="0" borderId="6" xfId="52"/>
    <xf numFmtId="0" fontId="19" fillId="0" borderId="6" xfId="52" applyFont="1"/>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0" fontId="12" fillId="0" borderId="6" xfId="45" applyBorder="1"/>
    <xf numFmtId="0" fontId="18" fillId="0" borderId="6" xfId="52" applyAlignment="1">
      <alignment horizontal="left"/>
    </xf>
    <xf numFmtId="14" fontId="18" fillId="0" borderId="6" xfId="52" applyNumberFormat="1" applyAlignment="1">
      <alignment horizontal="left"/>
    </xf>
    <xf numFmtId="0" fontId="0" fillId="0" borderId="0" xfId="0" applyAlignment="1">
      <alignment vertical="top" wrapText="1"/>
    </xf>
    <xf numFmtId="9" fontId="3" fillId="0" borderId="1" xfId="12" applyNumberFormat="1" applyFill="1">
      <protection locked="0"/>
    </xf>
    <xf numFmtId="0" fontId="3" fillId="18" borderId="1" xfId="49">
      <protection locked="0"/>
    </xf>
    <xf numFmtId="0" fontId="1" fillId="0" borderId="0" xfId="65"/>
    <xf numFmtId="0" fontId="0" fillId="0" borderId="0" xfId="0" applyAlignment="1">
      <alignment wrapText="1"/>
    </xf>
    <xf numFmtId="0" fontId="10" fillId="0" borderId="0" xfId="21" quotePrefix="1"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18" fillId="0" borderId="0" xfId="52" applyBorder="1"/>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18" fillId="30" borderId="6" xfId="52" applyFill="1"/>
    <xf numFmtId="0" fontId="0" fillId="0" borderId="0" xfId="0" applyAlignment="1">
      <alignment horizontal="left" vertical="top" wrapText="1"/>
    </xf>
    <xf numFmtId="0" fontId="29" fillId="0" borderId="0" xfId="0" applyFont="1" applyAlignment="1">
      <alignment horizontal="left" vertical="top"/>
    </xf>
    <xf numFmtId="0" fontId="3" fillId="16" borderId="1" xfId="12" applyAlignment="1">
      <alignment horizontal="left" vertical="top" wrapText="1"/>
      <protection locked="0"/>
    </xf>
    <xf numFmtId="0" fontId="4" fillId="0" borderId="0" xfId="0" applyFont="1"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18" fillId="0" borderId="6" xfId="52" applyFill="1"/>
    <xf numFmtId="0" fontId="3" fillId="16" borderId="29" xfId="12" applyBorder="1" applyAlignment="1">
      <alignment horizontal="left" wrapText="1"/>
      <protection locked="0"/>
    </xf>
    <xf numFmtId="0" fontId="38" fillId="0" borderId="0" xfId="0" applyFont="1"/>
    <xf numFmtId="0" fontId="39" fillId="0" borderId="30" xfId="0" applyFont="1" applyBorder="1"/>
    <xf numFmtId="0" fontId="38" fillId="32" borderId="31" xfId="0" applyFont="1" applyFill="1" applyBorder="1" applyAlignment="1">
      <alignment wrapText="1"/>
    </xf>
    <xf numFmtId="0" fontId="38" fillId="0" borderId="0" xfId="0" applyFont="1"/>
    <xf numFmtId="0" fontId="38" fillId="31" borderId="0" xfId="0" applyFont="1" applyFill="1"/>
    <xf numFmtId="0" fontId="38" fillId="31" borderId="32" xfId="0" applyFont="1" applyFill="1" applyBorder="1"/>
    <xf numFmtId="0" fontId="3" fillId="28" borderId="1" xfId="58" quotePrefix="1" applyAlignment="1">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4</xdr:col>
      <xdr:colOff>5362575</xdr:colOff>
      <xdr:row>1</xdr:row>
      <xdr:rowOff>57150</xdr:rowOff>
    </xdr:from>
    <xdr:to>
      <xdr:col>5</xdr:col>
      <xdr:colOff>450257</xdr:colOff>
      <xdr:row>1</xdr:row>
      <xdr:rowOff>246293</xdr:rowOff>
    </xdr:to>
    <xdr:pic>
      <xdr:nvPicPr>
        <xdr:cNvPr id="3" name="Picture 2" descr="Disclaimer | NLOG">
          <a:extLst>
            <a:ext uri="{FF2B5EF4-FFF2-40B4-BE49-F238E27FC236}">
              <a16:creationId xmlns:a16="http://schemas.microsoft.com/office/drawing/2014/main" id="{8E42EC4E-BD45-4FF0-BFD5-99897466142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4725" y="200025"/>
          <a:ext cx="1529757" cy="1891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74</xdr:row>
      <xdr:rowOff>37446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 displayName="Jansen, K.M. (Kamiel)" id="{FBB61CE6-A18F-4FB6-A24D-AF9B683AA4CF}" userId="S::kamiel.jansen_tno.nl#ext#@bouwkwaliteit.onmicrosoft.com::ca0537aa-43ed-482a-abcb-3ef5e2adf932"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83" dT="2025-08-11T13:48:22.42" personId="{FBB61CE6-A18F-4FB6-A24D-AF9B683AA4CF}" id="{48DAD74D-2D99-4706-81C2-C0560CB9FBF9}">
    <text xml:space="preserve">Volkern is een merk naam. Denk Dat de algemene naam HPL (high Pressure Laminate) . </text>
  </threadedComment>
  <threadedComment ref="E83" dT="2025-09-22T09:38:04.53" personId="{FBB61CE6-A18F-4FB6-A24D-AF9B683AA4CF}" id="{599E8289-69C4-4BB3-B170-A7561BB85DEE}" parentId="{48DAD74D-2D99-4706-81C2-C0560CB9FBF9}">
    <text>Voorheen Volkern, aangepast in HPl</text>
  </threadedComment>
</ThreadedComments>
</file>

<file path=xl/threadedComments/threadedComment2.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Kamiel.jansen@tno.nl" TargetMode="External"/></Relationships>
</file>

<file path=xl/worksheets/_rels/sheet10.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lap3.nl/beleidskader/deel-b-afvalbeheer/b6-onderscheid"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72F5C-BCF9-462A-B310-D5F742C42A37}">
  <sheetPr>
    <tabColor theme="0" tint="-0.499984740745262"/>
  </sheetPr>
  <dimension ref="B2:H43"/>
  <sheetViews>
    <sheetView workbookViewId="0"/>
  </sheetViews>
  <sheetFormatPr defaultRowHeight="10" x14ac:dyDescent="0.2"/>
  <cols>
    <col min="1" max="3" width="4.109375" customWidth="1"/>
    <col min="4" max="4" width="21.77734375" customWidth="1"/>
    <col min="5" max="5" width="112.6640625" customWidth="1"/>
  </cols>
  <sheetData>
    <row r="2" spans="2:6" ht="23" x14ac:dyDescent="0.65">
      <c r="B2" s="1" t="s">
        <v>0</v>
      </c>
      <c r="C2" s="1"/>
      <c r="D2" s="1"/>
      <c r="E2" s="1"/>
      <c r="F2" s="1"/>
    </row>
    <row r="3" spans="2:6" x14ac:dyDescent="0.2">
      <c r="B3" s="10"/>
      <c r="C3" s="10"/>
      <c r="D3" s="10"/>
      <c r="E3" s="10"/>
      <c r="F3" s="10"/>
    </row>
    <row r="5" spans="2:6" ht="21" thickBot="1" x14ac:dyDescent="0.65">
      <c r="C5" s="7" t="s">
        <v>1</v>
      </c>
      <c r="D5" s="7"/>
      <c r="E5" s="7"/>
      <c r="F5" s="7"/>
    </row>
    <row r="6" spans="2:6" ht="10.5" thickTop="1" x14ac:dyDescent="0.2">
      <c r="C6" s="10"/>
      <c r="D6" s="10"/>
      <c r="E6" s="10"/>
      <c r="F6" s="10"/>
    </row>
    <row r="8" spans="2:6" ht="11.5" x14ac:dyDescent="0.25">
      <c r="D8" s="9" t="s">
        <v>2</v>
      </c>
      <c r="E8" s="8" t="s">
        <v>3</v>
      </c>
    </row>
    <row r="9" spans="2:6" ht="11.5" x14ac:dyDescent="0.25">
      <c r="D9" s="9" t="s">
        <v>4</v>
      </c>
      <c r="E9" s="69" t="s">
        <v>5</v>
      </c>
    </row>
    <row r="10" spans="2:6" ht="11.5" x14ac:dyDescent="0.25">
      <c r="D10" s="9" t="s">
        <v>6</v>
      </c>
      <c r="E10" s="8" t="s">
        <v>7</v>
      </c>
    </row>
    <row r="11" spans="2:6" ht="11.5" x14ac:dyDescent="0.25">
      <c r="D11" s="9" t="s">
        <v>8</v>
      </c>
      <c r="E11" s="8" t="s">
        <v>9</v>
      </c>
    </row>
    <row r="12" spans="2:6" ht="11.5" x14ac:dyDescent="0.25">
      <c r="D12" s="9" t="s">
        <v>10</v>
      </c>
      <c r="E12" s="8" t="s">
        <v>11</v>
      </c>
    </row>
    <row r="13" spans="2:6" ht="11.5" x14ac:dyDescent="0.25">
      <c r="D13" s="9" t="s">
        <v>12</v>
      </c>
      <c r="E13" s="70">
        <v>0.1</v>
      </c>
    </row>
    <row r="14" spans="2:6" ht="11.5" x14ac:dyDescent="0.25">
      <c r="D14" s="9" t="s">
        <v>13</v>
      </c>
      <c r="E14" s="71">
        <v>45907</v>
      </c>
    </row>
    <row r="15" spans="2:6" x14ac:dyDescent="0.2">
      <c r="E15" s="61"/>
    </row>
    <row r="16" spans="2:6" ht="21" thickBot="1" x14ac:dyDescent="0.65">
      <c r="C16" s="7" t="s">
        <v>14</v>
      </c>
      <c r="D16" s="7"/>
      <c r="E16" s="7"/>
      <c r="F16" s="7"/>
    </row>
    <row r="17" spans="3:8" ht="10.5" thickTop="1" x14ac:dyDescent="0.2">
      <c r="C17" s="10"/>
      <c r="D17" s="10"/>
      <c r="E17" s="10"/>
      <c r="F17" s="10"/>
    </row>
    <row r="19" spans="3:8" x14ac:dyDescent="0.2">
      <c r="E19" s="76" t="s">
        <v>15</v>
      </c>
    </row>
    <row r="20" spans="3:8" x14ac:dyDescent="0.2">
      <c r="E20" s="76" t="s">
        <v>16</v>
      </c>
    </row>
    <row r="21" spans="3:8" x14ac:dyDescent="0.2">
      <c r="E21" s="76" t="s">
        <v>17</v>
      </c>
    </row>
    <row r="22" spans="3:8" x14ac:dyDescent="0.2">
      <c r="E22" s="76" t="s">
        <v>18</v>
      </c>
    </row>
    <row r="23" spans="3:8" ht="20" x14ac:dyDescent="0.2">
      <c r="E23" s="77" t="s">
        <v>19</v>
      </c>
      <c r="F23" s="55"/>
      <c r="G23" s="74"/>
    </row>
    <row r="25" spans="3:8" ht="21" thickBot="1" x14ac:dyDescent="0.65">
      <c r="C25" s="7" t="s">
        <v>20</v>
      </c>
      <c r="D25" s="7"/>
      <c r="E25" s="7"/>
      <c r="F25" s="7"/>
    </row>
    <row r="26" spans="3:8" ht="10.5" thickTop="1" x14ac:dyDescent="0.2">
      <c r="C26" s="10"/>
      <c r="D26" s="10"/>
      <c r="E26" s="10"/>
      <c r="F26" s="10"/>
    </row>
    <row r="28" spans="3:8" ht="27.65" customHeight="1" x14ac:dyDescent="0.2">
      <c r="E28" s="72" t="s">
        <v>21</v>
      </c>
      <c r="F28" s="47"/>
      <c r="G28" s="47"/>
      <c r="H28" s="47"/>
    </row>
    <row r="29" spans="3:8" ht="20" x14ac:dyDescent="0.2">
      <c r="E29" s="72" t="s">
        <v>22</v>
      </c>
      <c r="G29" s="47"/>
      <c r="H29" s="47"/>
    </row>
    <row r="30" spans="3:8" x14ac:dyDescent="0.2">
      <c r="E30" s="72" t="s">
        <v>23</v>
      </c>
      <c r="F30" s="47"/>
      <c r="G30" s="47"/>
      <c r="H30" s="47"/>
    </row>
    <row r="31" spans="3:8" x14ac:dyDescent="0.2">
      <c r="E31" s="72" t="s">
        <v>24</v>
      </c>
      <c r="F31" s="47"/>
      <c r="G31" s="47"/>
      <c r="H31" s="47"/>
    </row>
    <row r="32" spans="3:8" ht="30" x14ac:dyDescent="0.2">
      <c r="E32" s="76" t="s">
        <v>25</v>
      </c>
    </row>
    <row r="33" spans="3:8" ht="20" x14ac:dyDescent="0.2">
      <c r="E33" s="76" t="s">
        <v>26</v>
      </c>
    </row>
    <row r="35" spans="3:8" ht="20.5" x14ac:dyDescent="0.6">
      <c r="C35" s="7" t="s">
        <v>27</v>
      </c>
      <c r="D35" s="7"/>
      <c r="E35" s="7"/>
      <c r="F35" s="7"/>
    </row>
    <row r="36" spans="3:8" x14ac:dyDescent="0.2">
      <c r="C36" s="10"/>
      <c r="D36" s="10"/>
      <c r="E36" s="10"/>
      <c r="F36" s="10"/>
    </row>
    <row r="38" spans="3:8" ht="100" x14ac:dyDescent="0.2">
      <c r="E38" s="72" t="s">
        <v>28</v>
      </c>
      <c r="F38" s="47"/>
      <c r="G38" s="47"/>
      <c r="H38" s="47"/>
    </row>
    <row r="39" spans="3:8" x14ac:dyDescent="0.2">
      <c r="E39" s="72"/>
      <c r="G39" s="47"/>
      <c r="H39" s="47"/>
    </row>
    <row r="40" spans="3:8" x14ac:dyDescent="0.2">
      <c r="E40" s="72"/>
      <c r="F40" s="47"/>
      <c r="G40" s="47"/>
      <c r="H40" s="47"/>
    </row>
    <row r="41" spans="3:8" x14ac:dyDescent="0.2">
      <c r="E41" s="72"/>
      <c r="F41" s="47"/>
      <c r="G41" s="47"/>
      <c r="H41" s="47"/>
    </row>
    <row r="42" spans="3:8" x14ac:dyDescent="0.2">
      <c r="E42" s="76"/>
    </row>
    <row r="43" spans="3:8" x14ac:dyDescent="0.2">
      <c r="E43" s="76"/>
    </row>
  </sheetData>
  <hyperlinks>
    <hyperlink ref="E9" r:id="rId1" xr:uid="{99CD11A2-E016-4A65-81FB-E21DE62D6C3D}"/>
  </hyperlinks>
  <pageMargins left="0.7" right="0.7" top="0.75" bottom="0.75" header="0.3" footer="0.3"/>
  <pageSetup orientation="portrait" horizontalDpi="360" verticalDpi="360" r:id="rId2"/>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3" t="s">
        <v>477</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row>
    <row r="3" spans="2:30" ht="10.5" thickTop="1" x14ac:dyDescent="0.2">
      <c r="C3" s="14" t="s">
        <v>478</v>
      </c>
    </row>
    <row r="5" spans="2:30" x14ac:dyDescent="0.2">
      <c r="D5" t="s">
        <v>479</v>
      </c>
    </row>
    <row r="6" spans="2:30" x14ac:dyDescent="0.2">
      <c r="D6" t="s">
        <v>480</v>
      </c>
    </row>
    <row r="9" spans="2:30" x14ac:dyDescent="0.2">
      <c r="B9" t="s">
        <v>481</v>
      </c>
    </row>
    <row r="10" spans="2:30" x14ac:dyDescent="0.2">
      <c r="B10" t="s">
        <v>482</v>
      </c>
      <c r="C10" t="s">
        <v>279</v>
      </c>
    </row>
    <row r="11" spans="2:30" x14ac:dyDescent="0.2">
      <c r="B11" t="s">
        <v>482</v>
      </c>
      <c r="C11" t="s">
        <v>335</v>
      </c>
    </row>
    <row r="12" spans="2:30" x14ac:dyDescent="0.2">
      <c r="B12" t="s">
        <v>482</v>
      </c>
      <c r="C12" t="s">
        <v>253</v>
      </c>
    </row>
    <row r="14" spans="2:30" x14ac:dyDescent="0.2">
      <c r="B14" t="s">
        <v>482</v>
      </c>
      <c r="C14" t="s">
        <v>483</v>
      </c>
    </row>
    <row r="15" spans="2:30" x14ac:dyDescent="0.2">
      <c r="B15" t="s">
        <v>482</v>
      </c>
      <c r="C15" t="s">
        <v>279</v>
      </c>
      <c r="D15" s="82" t="s">
        <v>357</v>
      </c>
    </row>
    <row r="16" spans="2:30" x14ac:dyDescent="0.2">
      <c r="B16" t="s">
        <v>482</v>
      </c>
      <c r="C16" t="s">
        <v>282</v>
      </c>
      <c r="D16" t="s">
        <v>484</v>
      </c>
    </row>
    <row r="17" spans="2:4" x14ac:dyDescent="0.2">
      <c r="B17" t="s">
        <v>482</v>
      </c>
      <c r="C17" t="s">
        <v>485</v>
      </c>
      <c r="D17" t="s">
        <v>486</v>
      </c>
    </row>
    <row r="18" spans="2:4" x14ac:dyDescent="0.2">
      <c r="B18" t="s">
        <v>482</v>
      </c>
      <c r="C18" t="s">
        <v>487</v>
      </c>
      <c r="D18" t="s">
        <v>488</v>
      </c>
    </row>
    <row r="20" spans="2:4" x14ac:dyDescent="0.2">
      <c r="B20" t="s">
        <v>482</v>
      </c>
      <c r="C20" t="s">
        <v>489</v>
      </c>
    </row>
    <row r="21" spans="2:4" x14ac:dyDescent="0.2">
      <c r="B21" t="s">
        <v>482</v>
      </c>
      <c r="C21" t="s">
        <v>279</v>
      </c>
    </row>
    <row r="22" spans="2:4" x14ac:dyDescent="0.2">
      <c r="B22" t="s">
        <v>482</v>
      </c>
      <c r="C22" t="s">
        <v>490</v>
      </c>
    </row>
    <row r="23" spans="2:4" x14ac:dyDescent="0.2">
      <c r="C23" t="s">
        <v>491</v>
      </c>
    </row>
    <row r="25" spans="2:4" x14ac:dyDescent="0.2">
      <c r="C25" t="s">
        <v>492</v>
      </c>
    </row>
    <row r="26" spans="2:4" x14ac:dyDescent="0.2">
      <c r="C26" t="s">
        <v>279</v>
      </c>
      <c r="D26" s="82" t="s">
        <v>357</v>
      </c>
    </row>
    <row r="27" spans="2:4" ht="10.5" x14ac:dyDescent="0.25">
      <c r="C27" t="s">
        <v>493</v>
      </c>
      <c r="D27" t="s">
        <v>294</v>
      </c>
    </row>
    <row r="28" spans="2:4" ht="10.5" x14ac:dyDescent="0.25">
      <c r="C28" t="s">
        <v>494</v>
      </c>
      <c r="D28" s="82" t="s">
        <v>495</v>
      </c>
    </row>
    <row r="30" spans="2:4" x14ac:dyDescent="0.2">
      <c r="C30" t="s">
        <v>496</v>
      </c>
    </row>
    <row r="31" spans="2:4" x14ac:dyDescent="0.2">
      <c r="C31" t="s">
        <v>279</v>
      </c>
    </row>
    <row r="32" spans="2:4" x14ac:dyDescent="0.2">
      <c r="C32" t="s">
        <v>490</v>
      </c>
    </row>
    <row r="33" spans="3:3" x14ac:dyDescent="0.2">
      <c r="C33" t="s">
        <v>491</v>
      </c>
    </row>
    <row r="34" spans="3:3" x14ac:dyDescent="0.2">
      <c r="C34" t="s">
        <v>497</v>
      </c>
    </row>
    <row r="36" spans="3:3" x14ac:dyDescent="0.2">
      <c r="C36" t="s">
        <v>498</v>
      </c>
    </row>
    <row r="37" spans="3:3" x14ac:dyDescent="0.2">
      <c r="C37" t="s">
        <v>279</v>
      </c>
    </row>
    <row r="38" spans="3:3" x14ac:dyDescent="0.2">
      <c r="C38" t="s">
        <v>499</v>
      </c>
    </row>
    <row r="39" spans="3:3" x14ac:dyDescent="0.2">
      <c r="C39" t="s">
        <v>500</v>
      </c>
    </row>
    <row r="40" spans="3:3" x14ac:dyDescent="0.2">
      <c r="C40" t="s">
        <v>497</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C9FFA-5015-4107-94B6-8C2465F32274}">
  <sheetPr filterMode="1">
    <tabColor theme="5"/>
  </sheetPr>
  <dimension ref="D1:R110"/>
  <sheetViews>
    <sheetView topLeftCell="A83" zoomScale="130" zoomScaleNormal="130" workbookViewId="0">
      <selection activeCell="G123" sqref="G123"/>
    </sheetView>
  </sheetViews>
  <sheetFormatPr defaultRowHeight="10" x14ac:dyDescent="0.2"/>
  <cols>
    <col min="1" max="3" width="4.109375" customWidth="1"/>
    <col min="4" max="4" width="12.6640625" customWidth="1"/>
    <col min="5" max="5" width="46" customWidth="1"/>
    <col min="6" max="6" width="34" customWidth="1"/>
    <col min="7" max="7" width="19.77734375" customWidth="1"/>
    <col min="8" max="8" width="29.109375" customWidth="1"/>
    <col min="9" max="9" width="14.44140625" customWidth="1"/>
    <col min="10" max="10" width="65.44140625" customWidth="1"/>
    <col min="11" max="11" width="28.77734375" customWidth="1"/>
    <col min="13" max="13" width="9.77734375" customWidth="1"/>
    <col min="14" max="14" width="13.109375" bestFit="1" customWidth="1"/>
  </cols>
  <sheetData>
    <row r="1" spans="4:18" ht="11" thickBot="1" x14ac:dyDescent="0.3">
      <c r="D1" s="5" t="s">
        <v>29</v>
      </c>
      <c r="E1" s="5" t="s">
        <v>30</v>
      </c>
      <c r="F1" s="5" t="s">
        <v>31</v>
      </c>
      <c r="G1" s="5" t="s">
        <v>32</v>
      </c>
      <c r="H1" s="5" t="s">
        <v>33</v>
      </c>
      <c r="I1" s="5" t="s">
        <v>34</v>
      </c>
      <c r="J1" s="5" t="s">
        <v>35</v>
      </c>
      <c r="K1" t="s">
        <v>36</v>
      </c>
      <c r="M1" s="5"/>
      <c r="N1" s="5" t="s">
        <v>37</v>
      </c>
      <c r="O1" s="5" t="s">
        <v>38</v>
      </c>
      <c r="Q1" s="5" t="s">
        <v>39</v>
      </c>
      <c r="R1" s="5" t="s">
        <v>37</v>
      </c>
    </row>
    <row r="2" spans="4:18" ht="12" thickTop="1" x14ac:dyDescent="0.25">
      <c r="D2" s="8">
        <v>1</v>
      </c>
      <c r="E2" s="8" t="s">
        <v>40</v>
      </c>
      <c r="F2" s="8" t="s">
        <v>41</v>
      </c>
      <c r="G2" s="8" t="s">
        <v>42</v>
      </c>
      <c r="H2" s="8" t="s">
        <v>43</v>
      </c>
      <c r="I2" s="8" t="str">
        <f t="shared" ref="I2:I33" si="0">_xlfn.XLOOKUP(H2,M:M,O:O,"foute invoer",0)</f>
        <v>TNO</v>
      </c>
      <c r="J2" s="8"/>
      <c r="K2" s="85" t="s">
        <v>44</v>
      </c>
      <c r="M2" t="s">
        <v>43</v>
      </c>
      <c r="N2">
        <f t="shared" ref="N2:N10" si="1">COUNTIF(H:H,M2)</f>
        <v>7</v>
      </c>
      <c r="O2" t="s">
        <v>45</v>
      </c>
      <c r="Q2" t="s">
        <v>46</v>
      </c>
      <c r="R2">
        <f>SUMIF(O:O,Q2,N:N)</f>
        <v>46</v>
      </c>
    </row>
    <row r="3" spans="4:18" ht="11.5" x14ac:dyDescent="0.25">
      <c r="D3" s="8">
        <v>2</v>
      </c>
      <c r="E3" s="8" t="s">
        <v>47</v>
      </c>
      <c r="F3" s="8" t="s">
        <v>48</v>
      </c>
      <c r="G3" s="8" t="s">
        <v>49</v>
      </c>
      <c r="H3" s="8" t="s">
        <v>50</v>
      </c>
      <c r="I3" s="8" t="str">
        <f t="shared" si="0"/>
        <v>TNO</v>
      </c>
      <c r="J3" s="8"/>
      <c r="K3" t="s">
        <v>44</v>
      </c>
      <c r="M3" t="s">
        <v>50</v>
      </c>
      <c r="N3">
        <f t="shared" si="1"/>
        <v>15</v>
      </c>
      <c r="O3" t="s">
        <v>45</v>
      </c>
      <c r="Q3" t="s">
        <v>51</v>
      </c>
      <c r="R3">
        <f>SUMIF(O:O,Q3,N:N)</f>
        <v>76</v>
      </c>
    </row>
    <row r="4" spans="4:18" ht="11.5" x14ac:dyDescent="0.25">
      <c r="D4" s="8">
        <v>3</v>
      </c>
      <c r="E4" s="8" t="s">
        <v>47</v>
      </c>
      <c r="F4" s="8" t="s">
        <v>52</v>
      </c>
      <c r="G4" s="8" t="s">
        <v>49</v>
      </c>
      <c r="H4" s="8" t="s">
        <v>50</v>
      </c>
      <c r="I4" s="8" t="str">
        <f t="shared" si="0"/>
        <v>TNO</v>
      </c>
      <c r="J4" s="8"/>
      <c r="K4" t="s">
        <v>44</v>
      </c>
      <c r="M4" t="s">
        <v>53</v>
      </c>
      <c r="N4">
        <f t="shared" si="1"/>
        <v>22</v>
      </c>
      <c r="O4" t="s">
        <v>51</v>
      </c>
      <c r="Q4" t="s">
        <v>45</v>
      </c>
      <c r="R4">
        <f>SUMIF(O:O,Q4,N:N)</f>
        <v>25</v>
      </c>
    </row>
    <row r="5" spans="4:18" ht="11.5" hidden="1" x14ac:dyDescent="0.25">
      <c r="D5" s="8">
        <v>4</v>
      </c>
      <c r="E5" s="8" t="s">
        <v>54</v>
      </c>
      <c r="F5" s="8" t="s">
        <v>55</v>
      </c>
      <c r="G5" s="8" t="s">
        <v>56</v>
      </c>
      <c r="H5" s="8" t="s">
        <v>53</v>
      </c>
      <c r="I5" s="8" t="str">
        <f t="shared" si="0"/>
        <v>SGS</v>
      </c>
      <c r="M5" t="s">
        <v>57</v>
      </c>
      <c r="N5">
        <f t="shared" si="1"/>
        <v>19</v>
      </c>
      <c r="O5" t="s">
        <v>46</v>
      </c>
    </row>
    <row r="6" spans="4:18" ht="11.5" hidden="1" x14ac:dyDescent="0.25">
      <c r="D6" s="8">
        <v>5</v>
      </c>
      <c r="E6" s="8" t="s">
        <v>58</v>
      </c>
      <c r="F6" s="8" t="s">
        <v>59</v>
      </c>
      <c r="G6" s="8" t="s">
        <v>42</v>
      </c>
      <c r="H6" s="8" t="s">
        <v>53</v>
      </c>
      <c r="I6" s="8" t="str">
        <f t="shared" si="0"/>
        <v>SGS</v>
      </c>
      <c r="J6" s="8"/>
      <c r="M6" t="s">
        <v>60</v>
      </c>
      <c r="N6">
        <f t="shared" si="1"/>
        <v>21</v>
      </c>
      <c r="O6" t="s">
        <v>46</v>
      </c>
      <c r="Q6" s="11" t="s">
        <v>61</v>
      </c>
      <c r="R6" s="11">
        <f>SUM(R2:R4)</f>
        <v>147</v>
      </c>
    </row>
    <row r="7" spans="4:18" ht="11.5" hidden="1" x14ac:dyDescent="0.25">
      <c r="D7" s="8">
        <v>6</v>
      </c>
      <c r="E7" s="8" t="s">
        <v>62</v>
      </c>
      <c r="F7" s="8"/>
      <c r="G7" s="8" t="s">
        <v>42</v>
      </c>
      <c r="H7" s="8" t="s">
        <v>63</v>
      </c>
      <c r="I7" s="8" t="str">
        <f t="shared" si="0"/>
        <v>NIBE</v>
      </c>
      <c r="J7" s="8"/>
      <c r="M7" t="s">
        <v>64</v>
      </c>
      <c r="N7">
        <f t="shared" si="1"/>
        <v>3</v>
      </c>
      <c r="O7" t="s">
        <v>51</v>
      </c>
    </row>
    <row r="8" spans="4:18" ht="11.5" hidden="1" x14ac:dyDescent="0.25">
      <c r="D8" s="8">
        <v>7</v>
      </c>
      <c r="E8" s="8" t="s">
        <v>65</v>
      </c>
      <c r="F8" s="8"/>
      <c r="G8" s="8" t="s">
        <v>42</v>
      </c>
      <c r="H8" s="8" t="s">
        <v>63</v>
      </c>
      <c r="I8" s="8" t="str">
        <f t="shared" si="0"/>
        <v>NIBE</v>
      </c>
      <c r="J8" s="8"/>
      <c r="M8" t="s">
        <v>66</v>
      </c>
      <c r="N8">
        <f t="shared" si="1"/>
        <v>7</v>
      </c>
      <c r="O8" t="s">
        <v>51</v>
      </c>
    </row>
    <row r="9" spans="4:18" ht="11.5" hidden="1" x14ac:dyDescent="0.25">
      <c r="D9" s="8">
        <v>8</v>
      </c>
      <c r="E9" s="8" t="s">
        <v>67</v>
      </c>
      <c r="F9" s="8" t="s">
        <v>68</v>
      </c>
      <c r="G9" s="8" t="s">
        <v>49</v>
      </c>
      <c r="H9" s="8" t="s">
        <v>57</v>
      </c>
      <c r="I9" s="8" t="str">
        <f t="shared" si="0"/>
        <v>NIBE</v>
      </c>
      <c r="J9" s="8"/>
      <c r="M9" t="s">
        <v>69</v>
      </c>
      <c r="N9">
        <f t="shared" si="1"/>
        <v>3</v>
      </c>
      <c r="O9" t="s">
        <v>45</v>
      </c>
    </row>
    <row r="10" spans="4:18" ht="11.5" hidden="1" x14ac:dyDescent="0.25">
      <c r="D10" s="8">
        <v>9</v>
      </c>
      <c r="E10" s="8" t="s">
        <v>70</v>
      </c>
      <c r="F10" s="8" t="s">
        <v>71</v>
      </c>
      <c r="G10" s="8" t="s">
        <v>56</v>
      </c>
      <c r="H10" s="8" t="s">
        <v>57</v>
      </c>
      <c r="I10" s="8" t="str">
        <f t="shared" si="0"/>
        <v>NIBE</v>
      </c>
      <c r="J10" s="8"/>
      <c r="M10" t="s">
        <v>63</v>
      </c>
      <c r="N10">
        <f t="shared" si="1"/>
        <v>6</v>
      </c>
      <c r="O10" t="s">
        <v>46</v>
      </c>
    </row>
    <row r="11" spans="4:18" ht="11.5" hidden="1" x14ac:dyDescent="0.25">
      <c r="D11" s="8">
        <v>10</v>
      </c>
      <c r="E11" s="8" t="s">
        <v>72</v>
      </c>
      <c r="F11" s="8" t="s">
        <v>73</v>
      </c>
      <c r="G11" s="8" t="s">
        <v>49</v>
      </c>
      <c r="H11" s="8" t="s">
        <v>57</v>
      </c>
      <c r="I11" s="8" t="str">
        <f t="shared" si="0"/>
        <v>NIBE</v>
      </c>
      <c r="J11" s="8"/>
    </row>
    <row r="12" spans="4:18" ht="11.5" hidden="1" x14ac:dyDescent="0.25">
      <c r="D12" s="8">
        <v>11</v>
      </c>
      <c r="E12" s="8" t="s">
        <v>74</v>
      </c>
      <c r="F12" s="8" t="s">
        <v>75</v>
      </c>
      <c r="G12" s="8" t="s">
        <v>49</v>
      </c>
      <c r="H12" s="8" t="s">
        <v>57</v>
      </c>
      <c r="I12" s="8" t="str">
        <f t="shared" si="0"/>
        <v>NIBE</v>
      </c>
      <c r="J12" s="8"/>
    </row>
    <row r="13" spans="4:18" ht="11.5" hidden="1" x14ac:dyDescent="0.25">
      <c r="D13" s="8">
        <v>12</v>
      </c>
      <c r="E13" s="8" t="s">
        <v>76</v>
      </c>
      <c r="F13" s="8" t="s">
        <v>77</v>
      </c>
      <c r="G13" s="8" t="s">
        <v>42</v>
      </c>
      <c r="H13" s="8" t="s">
        <v>57</v>
      </c>
      <c r="I13" s="8" t="str">
        <f t="shared" si="0"/>
        <v>NIBE</v>
      </c>
      <c r="J13" s="8"/>
      <c r="M13" s="11" t="s">
        <v>61</v>
      </c>
      <c r="N13" s="11">
        <f>SUM(N2:N10)</f>
        <v>103</v>
      </c>
    </row>
    <row r="14" spans="4:18" ht="11.5" hidden="1" x14ac:dyDescent="0.25">
      <c r="D14" s="8">
        <v>13</v>
      </c>
      <c r="E14" s="8" t="s">
        <v>78</v>
      </c>
      <c r="F14" s="8" t="s">
        <v>79</v>
      </c>
      <c r="G14" s="8" t="s">
        <v>42</v>
      </c>
      <c r="H14" s="8" t="s">
        <v>57</v>
      </c>
      <c r="I14" s="8" t="str">
        <f t="shared" si="0"/>
        <v>NIBE</v>
      </c>
      <c r="J14" s="8"/>
    </row>
    <row r="15" spans="4:18" ht="11.5" hidden="1" x14ac:dyDescent="0.25">
      <c r="D15" s="8">
        <v>14</v>
      </c>
      <c r="E15" s="8" t="s">
        <v>80</v>
      </c>
      <c r="F15" s="8" t="s">
        <v>81</v>
      </c>
      <c r="G15" s="8" t="s">
        <v>49</v>
      </c>
      <c r="H15" s="8" t="s">
        <v>57</v>
      </c>
      <c r="I15" s="8" t="str">
        <f t="shared" si="0"/>
        <v>NIBE</v>
      </c>
      <c r="J15" s="8"/>
    </row>
    <row r="16" spans="4:18" ht="11.5" hidden="1" x14ac:dyDescent="0.25">
      <c r="D16" s="8">
        <v>15</v>
      </c>
      <c r="E16" s="8" t="s">
        <v>82</v>
      </c>
      <c r="F16" s="8" t="s">
        <v>83</v>
      </c>
      <c r="G16" s="8" t="s">
        <v>49</v>
      </c>
      <c r="H16" s="8" t="s">
        <v>63</v>
      </c>
      <c r="I16" s="8" t="str">
        <f t="shared" si="0"/>
        <v>NIBE</v>
      </c>
      <c r="J16" s="8"/>
    </row>
    <row r="17" spans="4:11" ht="11.5" hidden="1" x14ac:dyDescent="0.25">
      <c r="D17" s="8">
        <v>16</v>
      </c>
      <c r="E17" s="8" t="s">
        <v>82</v>
      </c>
      <c r="F17" s="8" t="s">
        <v>84</v>
      </c>
      <c r="G17" s="8" t="s">
        <v>49</v>
      </c>
      <c r="H17" s="8" t="s">
        <v>63</v>
      </c>
      <c r="I17" s="8" t="str">
        <f t="shared" si="0"/>
        <v>NIBE</v>
      </c>
      <c r="J17" s="8"/>
    </row>
    <row r="18" spans="4:11" ht="11.5" hidden="1" x14ac:dyDescent="0.25">
      <c r="D18" s="8">
        <v>17</v>
      </c>
      <c r="E18" s="8" t="s">
        <v>85</v>
      </c>
      <c r="F18" s="8" t="s">
        <v>86</v>
      </c>
      <c r="G18" s="8" t="s">
        <v>42</v>
      </c>
      <c r="H18" s="8" t="s">
        <v>53</v>
      </c>
      <c r="I18" s="8" t="str">
        <f t="shared" si="0"/>
        <v>SGS</v>
      </c>
      <c r="J18" s="8"/>
    </row>
    <row r="19" spans="4:11" ht="11.5" hidden="1" x14ac:dyDescent="0.25">
      <c r="D19" s="8">
        <v>18</v>
      </c>
      <c r="E19" s="8" t="s">
        <v>87</v>
      </c>
      <c r="F19" s="8" t="s">
        <v>88</v>
      </c>
      <c r="G19" s="8" t="s">
        <v>42</v>
      </c>
      <c r="H19" s="8" t="s">
        <v>60</v>
      </c>
      <c r="I19" s="8" t="str">
        <f t="shared" si="0"/>
        <v>NIBE</v>
      </c>
      <c r="J19" s="8"/>
    </row>
    <row r="20" spans="4:11" ht="11.5" hidden="1" x14ac:dyDescent="0.25">
      <c r="D20" s="8">
        <v>19</v>
      </c>
      <c r="E20" s="8" t="s">
        <v>87</v>
      </c>
      <c r="F20" s="8" t="s">
        <v>89</v>
      </c>
      <c r="G20" s="8" t="s">
        <v>42</v>
      </c>
      <c r="H20" s="8" t="s">
        <v>60</v>
      </c>
      <c r="I20" s="8" t="str">
        <f t="shared" si="0"/>
        <v>NIBE</v>
      </c>
      <c r="J20" s="8"/>
    </row>
    <row r="21" spans="4:11" ht="11.5" hidden="1" x14ac:dyDescent="0.25">
      <c r="D21" s="8">
        <v>20</v>
      </c>
      <c r="E21" s="8" t="s">
        <v>90</v>
      </c>
      <c r="F21" s="8" t="s">
        <v>91</v>
      </c>
      <c r="G21" s="8" t="s">
        <v>49</v>
      </c>
      <c r="H21" s="8" t="s">
        <v>60</v>
      </c>
      <c r="I21" s="8" t="str">
        <f t="shared" si="0"/>
        <v>NIBE</v>
      </c>
      <c r="J21" s="8"/>
    </row>
    <row r="22" spans="4:11" ht="11.5" hidden="1" x14ac:dyDescent="0.25">
      <c r="D22" s="8">
        <v>21</v>
      </c>
      <c r="E22" s="8" t="s">
        <v>92</v>
      </c>
      <c r="F22" s="8" t="s">
        <v>93</v>
      </c>
      <c r="G22" s="8" t="s">
        <v>49</v>
      </c>
      <c r="H22" s="8" t="s">
        <v>60</v>
      </c>
      <c r="I22" s="8" t="str">
        <f t="shared" si="0"/>
        <v>NIBE</v>
      </c>
      <c r="J22" s="8"/>
    </row>
    <row r="23" spans="4:11" ht="11.5" hidden="1" x14ac:dyDescent="0.25">
      <c r="D23" s="8">
        <v>22</v>
      </c>
      <c r="E23" s="8" t="s">
        <v>92</v>
      </c>
      <c r="F23" s="8" t="s">
        <v>94</v>
      </c>
      <c r="G23" s="8" t="s">
        <v>49</v>
      </c>
      <c r="H23" s="8" t="s">
        <v>60</v>
      </c>
      <c r="I23" s="8" t="str">
        <f t="shared" si="0"/>
        <v>NIBE</v>
      </c>
      <c r="J23" s="8"/>
    </row>
    <row r="24" spans="4:11" ht="11.5" hidden="1" x14ac:dyDescent="0.25">
      <c r="D24" s="8">
        <v>23</v>
      </c>
      <c r="E24" s="8" t="s">
        <v>95</v>
      </c>
      <c r="F24" s="8" t="s">
        <v>96</v>
      </c>
      <c r="G24" s="8" t="s">
        <v>56</v>
      </c>
      <c r="H24" s="8" t="s">
        <v>60</v>
      </c>
      <c r="I24" s="8" t="str">
        <f t="shared" si="0"/>
        <v>NIBE</v>
      </c>
      <c r="J24" s="8"/>
    </row>
    <row r="25" spans="4:11" ht="11.5" hidden="1" x14ac:dyDescent="0.25">
      <c r="D25" s="8">
        <v>24</v>
      </c>
      <c r="E25" s="8" t="s">
        <v>92</v>
      </c>
      <c r="F25" s="8" t="s">
        <v>97</v>
      </c>
      <c r="G25" s="8" t="s">
        <v>56</v>
      </c>
      <c r="H25" s="8" t="s">
        <v>60</v>
      </c>
      <c r="I25" s="8" t="str">
        <f t="shared" si="0"/>
        <v>NIBE</v>
      </c>
      <c r="J25" s="8"/>
    </row>
    <row r="26" spans="4:11" ht="11.5" hidden="1" x14ac:dyDescent="0.25">
      <c r="D26" s="8">
        <v>25</v>
      </c>
      <c r="E26" s="8" t="s">
        <v>98</v>
      </c>
      <c r="F26" s="8" t="s">
        <v>99</v>
      </c>
      <c r="G26" s="8" t="s">
        <v>56</v>
      </c>
      <c r="H26" s="8" t="s">
        <v>57</v>
      </c>
      <c r="I26" s="8" t="str">
        <f t="shared" si="0"/>
        <v>NIBE</v>
      </c>
      <c r="J26" s="8"/>
    </row>
    <row r="27" spans="4:11" ht="11.5" x14ac:dyDescent="0.25">
      <c r="D27" s="8">
        <v>26</v>
      </c>
      <c r="E27" s="8" t="s">
        <v>100</v>
      </c>
      <c r="F27" s="8" t="s">
        <v>101</v>
      </c>
      <c r="G27" s="8" t="s">
        <v>49</v>
      </c>
      <c r="H27" s="8" t="s">
        <v>50</v>
      </c>
      <c r="I27" s="8" t="str">
        <f t="shared" si="0"/>
        <v>TNO</v>
      </c>
      <c r="J27" s="8" t="s">
        <v>102</v>
      </c>
      <c r="K27" t="s">
        <v>44</v>
      </c>
    </row>
    <row r="28" spans="4:11" ht="11.5" hidden="1" x14ac:dyDescent="0.25">
      <c r="D28" s="8">
        <v>27</v>
      </c>
      <c r="E28" s="8" t="s">
        <v>103</v>
      </c>
      <c r="F28" s="8" t="s">
        <v>104</v>
      </c>
      <c r="G28" s="8" t="s">
        <v>56</v>
      </c>
      <c r="H28" s="8" t="s">
        <v>57</v>
      </c>
      <c r="I28" s="8" t="str">
        <f t="shared" si="0"/>
        <v>NIBE</v>
      </c>
      <c r="J28" s="8"/>
    </row>
    <row r="29" spans="4:11" ht="11.5" hidden="1" x14ac:dyDescent="0.25">
      <c r="D29" s="8">
        <v>28</v>
      </c>
      <c r="E29" s="8" t="s">
        <v>105</v>
      </c>
      <c r="F29" s="8" t="s">
        <v>106</v>
      </c>
      <c r="G29" s="8" t="s">
        <v>56</v>
      </c>
      <c r="H29" s="8" t="s">
        <v>64</v>
      </c>
      <c r="I29" s="8" t="str">
        <f t="shared" si="0"/>
        <v>SGS</v>
      </c>
      <c r="J29" s="8"/>
    </row>
    <row r="30" spans="4:11" ht="11.5" hidden="1" x14ac:dyDescent="0.25">
      <c r="D30" s="8">
        <v>29</v>
      </c>
      <c r="E30" s="8" t="s">
        <v>107</v>
      </c>
      <c r="F30" s="8" t="s">
        <v>108</v>
      </c>
      <c r="G30" s="8" t="s">
        <v>49</v>
      </c>
      <c r="H30" s="8" t="s">
        <v>64</v>
      </c>
      <c r="I30" s="8" t="str">
        <f t="shared" si="0"/>
        <v>SGS</v>
      </c>
      <c r="J30" s="8"/>
    </row>
    <row r="31" spans="4:11" ht="11.5" hidden="1" x14ac:dyDescent="0.25">
      <c r="D31" s="8">
        <v>30</v>
      </c>
      <c r="E31" s="8" t="s">
        <v>109</v>
      </c>
      <c r="F31" s="8" t="s">
        <v>108</v>
      </c>
      <c r="G31" s="8" t="s">
        <v>56</v>
      </c>
      <c r="H31" s="8" t="s">
        <v>64</v>
      </c>
      <c r="I31" s="8" t="str">
        <f t="shared" si="0"/>
        <v>SGS</v>
      </c>
      <c r="J31" s="8"/>
    </row>
    <row r="32" spans="4:11" ht="11.5" hidden="1" x14ac:dyDescent="0.25">
      <c r="D32" s="8">
        <v>31</v>
      </c>
      <c r="E32" s="8" t="s">
        <v>110</v>
      </c>
      <c r="F32" s="8" t="s">
        <v>111</v>
      </c>
      <c r="G32" s="8" t="s">
        <v>49</v>
      </c>
      <c r="H32" s="8" t="s">
        <v>57</v>
      </c>
      <c r="I32" s="8" t="str">
        <f t="shared" si="0"/>
        <v>NIBE</v>
      </c>
      <c r="J32" s="8"/>
    </row>
    <row r="33" spans="4:11" ht="11.5" hidden="1" x14ac:dyDescent="0.25">
      <c r="D33" s="8">
        <v>32</v>
      </c>
      <c r="E33" s="8" t="s">
        <v>112</v>
      </c>
      <c r="F33" s="8" t="s">
        <v>113</v>
      </c>
      <c r="G33" s="8" t="s">
        <v>56</v>
      </c>
      <c r="H33" s="8" t="s">
        <v>57</v>
      </c>
      <c r="I33" s="8" t="str">
        <f t="shared" si="0"/>
        <v>NIBE</v>
      </c>
      <c r="J33" s="8"/>
    </row>
    <row r="34" spans="4:11" ht="11.5" hidden="1" x14ac:dyDescent="0.25">
      <c r="D34" s="8">
        <v>33</v>
      </c>
      <c r="E34" s="8" t="s">
        <v>114</v>
      </c>
      <c r="F34" s="8" t="s">
        <v>115</v>
      </c>
      <c r="G34" s="8" t="s">
        <v>49</v>
      </c>
      <c r="H34" s="8" t="s">
        <v>66</v>
      </c>
      <c r="I34" s="8" t="str">
        <f t="shared" ref="I34:I65" si="2">_xlfn.XLOOKUP(H34,M:M,O:O,"foute invoer",0)</f>
        <v>SGS</v>
      </c>
      <c r="J34" s="8"/>
    </row>
    <row r="35" spans="4:11" ht="11.5" hidden="1" x14ac:dyDescent="0.25">
      <c r="D35" s="8">
        <v>34</v>
      </c>
      <c r="E35" s="8" t="s">
        <v>114</v>
      </c>
      <c r="F35" s="8" t="s">
        <v>116</v>
      </c>
      <c r="G35" s="8" t="s">
        <v>49</v>
      </c>
      <c r="H35" s="8" t="s">
        <v>66</v>
      </c>
      <c r="I35" s="8" t="str">
        <f t="shared" si="2"/>
        <v>SGS</v>
      </c>
      <c r="J35" s="8"/>
    </row>
    <row r="36" spans="4:11" ht="11.5" hidden="1" x14ac:dyDescent="0.25">
      <c r="D36" s="8">
        <v>35</v>
      </c>
      <c r="E36" s="8" t="s">
        <v>114</v>
      </c>
      <c r="F36" s="8" t="s">
        <v>117</v>
      </c>
      <c r="G36" s="8" t="s">
        <v>49</v>
      </c>
      <c r="H36" s="8" t="s">
        <v>66</v>
      </c>
      <c r="I36" s="8" t="str">
        <f t="shared" si="2"/>
        <v>SGS</v>
      </c>
      <c r="J36" s="8"/>
    </row>
    <row r="37" spans="4:11" ht="11.5" hidden="1" x14ac:dyDescent="0.25">
      <c r="D37" s="8">
        <v>36</v>
      </c>
      <c r="E37" s="8" t="s">
        <v>118</v>
      </c>
      <c r="F37" s="8" t="s">
        <v>119</v>
      </c>
      <c r="G37" s="8" t="s">
        <v>49</v>
      </c>
      <c r="H37" s="8" t="s">
        <v>66</v>
      </c>
      <c r="I37" s="8" t="str">
        <f t="shared" si="2"/>
        <v>SGS</v>
      </c>
      <c r="J37" s="8"/>
    </row>
    <row r="38" spans="4:11" ht="11.5" hidden="1" x14ac:dyDescent="0.25">
      <c r="D38" s="8">
        <v>37</v>
      </c>
      <c r="E38" s="8" t="s">
        <v>118</v>
      </c>
      <c r="F38" s="8" t="s">
        <v>117</v>
      </c>
      <c r="G38" s="8" t="s">
        <v>49</v>
      </c>
      <c r="H38" s="8" t="s">
        <v>66</v>
      </c>
      <c r="I38" s="8" t="str">
        <f t="shared" si="2"/>
        <v>SGS</v>
      </c>
      <c r="J38" s="8"/>
    </row>
    <row r="39" spans="4:11" ht="11.5" hidden="1" x14ac:dyDescent="0.25">
      <c r="D39" s="8">
        <v>38</v>
      </c>
      <c r="E39" s="8" t="s">
        <v>120</v>
      </c>
      <c r="F39" s="8" t="s">
        <v>121</v>
      </c>
      <c r="G39" s="8" t="s">
        <v>42</v>
      </c>
      <c r="H39" s="8" t="s">
        <v>66</v>
      </c>
      <c r="I39" s="8" t="str">
        <f t="shared" si="2"/>
        <v>SGS</v>
      </c>
      <c r="J39" s="8"/>
    </row>
    <row r="40" spans="4:11" ht="11.5" hidden="1" x14ac:dyDescent="0.25">
      <c r="D40" s="8">
        <v>39</v>
      </c>
      <c r="E40" s="8" t="s">
        <v>120</v>
      </c>
      <c r="F40" s="8" t="s">
        <v>122</v>
      </c>
      <c r="G40" s="8" t="s">
        <v>42</v>
      </c>
      <c r="H40" s="8" t="s">
        <v>66</v>
      </c>
      <c r="I40" s="8" t="str">
        <f t="shared" si="2"/>
        <v>SGS</v>
      </c>
      <c r="J40" s="8"/>
    </row>
    <row r="41" spans="4:11" ht="11.5" hidden="1" x14ac:dyDescent="0.25">
      <c r="D41" s="8">
        <v>40</v>
      </c>
      <c r="E41" s="8" t="s">
        <v>123</v>
      </c>
      <c r="F41" s="8" t="s">
        <v>124</v>
      </c>
      <c r="G41" s="8" t="s">
        <v>56</v>
      </c>
      <c r="H41" s="8" t="s">
        <v>57</v>
      </c>
      <c r="I41" s="8" t="str">
        <f t="shared" si="2"/>
        <v>NIBE</v>
      </c>
      <c r="J41" s="8"/>
    </row>
    <row r="42" spans="4:11" ht="11.5" hidden="1" x14ac:dyDescent="0.25">
      <c r="D42" s="8">
        <v>41</v>
      </c>
      <c r="E42" s="8" t="s">
        <v>125</v>
      </c>
      <c r="F42" s="8" t="s">
        <v>126</v>
      </c>
      <c r="G42" s="8" t="s">
        <v>49</v>
      </c>
      <c r="H42" s="8" t="s">
        <v>53</v>
      </c>
      <c r="I42" s="8" t="str">
        <f t="shared" si="2"/>
        <v>SGS</v>
      </c>
      <c r="J42" s="8"/>
    </row>
    <row r="43" spans="4:11" ht="11.5" hidden="1" x14ac:dyDescent="0.25">
      <c r="D43" s="8">
        <v>42</v>
      </c>
      <c r="E43" s="8" t="s">
        <v>127</v>
      </c>
      <c r="F43" s="8" t="s">
        <v>128</v>
      </c>
      <c r="G43" s="8" t="s">
        <v>49</v>
      </c>
      <c r="H43" s="8" t="s">
        <v>53</v>
      </c>
      <c r="I43" s="8" t="str">
        <f t="shared" si="2"/>
        <v>SGS</v>
      </c>
      <c r="J43" s="8"/>
    </row>
    <row r="44" spans="4:11" ht="11.5" hidden="1" x14ac:dyDescent="0.25">
      <c r="D44" s="8">
        <v>43</v>
      </c>
      <c r="E44" s="8" t="s">
        <v>129</v>
      </c>
      <c r="F44" s="8" t="s">
        <v>117</v>
      </c>
      <c r="G44" s="8" t="s">
        <v>49</v>
      </c>
      <c r="H44" s="8" t="s">
        <v>60</v>
      </c>
      <c r="I44" s="8" t="str">
        <f t="shared" si="2"/>
        <v>NIBE</v>
      </c>
      <c r="J44" s="8" t="s">
        <v>130</v>
      </c>
    </row>
    <row r="45" spans="4:11" ht="11.5" hidden="1" x14ac:dyDescent="0.25">
      <c r="D45" s="8">
        <v>44</v>
      </c>
      <c r="E45" s="8" t="s">
        <v>131</v>
      </c>
      <c r="F45" s="8" t="s">
        <v>132</v>
      </c>
      <c r="G45" s="8" t="s">
        <v>42</v>
      </c>
      <c r="H45" s="8" t="s">
        <v>60</v>
      </c>
      <c r="I45" s="8" t="str">
        <f t="shared" si="2"/>
        <v>NIBE</v>
      </c>
      <c r="J45" s="8"/>
    </row>
    <row r="46" spans="4:11" ht="11.5" hidden="1" x14ac:dyDescent="0.25">
      <c r="D46" s="8">
        <v>45</v>
      </c>
      <c r="E46" s="8" t="s">
        <v>133</v>
      </c>
      <c r="F46" s="8" t="s">
        <v>55</v>
      </c>
      <c r="G46" s="8" t="s">
        <v>49</v>
      </c>
      <c r="H46" s="8" t="s">
        <v>60</v>
      </c>
      <c r="I46" s="8" t="str">
        <f t="shared" si="2"/>
        <v>NIBE</v>
      </c>
      <c r="J46" s="8"/>
    </row>
    <row r="47" spans="4:11" ht="11.5" hidden="1" x14ac:dyDescent="0.25">
      <c r="D47" s="8">
        <v>46</v>
      </c>
      <c r="E47" s="8" t="s">
        <v>134</v>
      </c>
      <c r="F47" s="8" t="s">
        <v>55</v>
      </c>
      <c r="G47" s="8" t="s">
        <v>49</v>
      </c>
      <c r="H47" s="8" t="s">
        <v>60</v>
      </c>
      <c r="I47" s="8" t="str">
        <f t="shared" si="2"/>
        <v>NIBE</v>
      </c>
      <c r="J47" s="8"/>
    </row>
    <row r="48" spans="4:11" ht="11.5" x14ac:dyDescent="0.25">
      <c r="D48" s="8">
        <v>47</v>
      </c>
      <c r="E48" s="8" t="s">
        <v>135</v>
      </c>
      <c r="F48" s="8" t="s">
        <v>136</v>
      </c>
      <c r="G48" s="8" t="s">
        <v>49</v>
      </c>
      <c r="H48" s="8" t="s">
        <v>50</v>
      </c>
      <c r="I48" s="8" t="str">
        <f t="shared" si="2"/>
        <v>TNO</v>
      </c>
      <c r="J48" s="8" t="s">
        <v>137</v>
      </c>
      <c r="K48" t="s">
        <v>138</v>
      </c>
    </row>
    <row r="49" spans="4:11" ht="11.5" hidden="1" x14ac:dyDescent="0.25">
      <c r="D49" s="8">
        <v>48</v>
      </c>
      <c r="E49" s="8" t="s">
        <v>139</v>
      </c>
      <c r="F49" s="8" t="s">
        <v>140</v>
      </c>
      <c r="G49" s="8" t="s">
        <v>49</v>
      </c>
      <c r="H49" s="8" t="s">
        <v>53</v>
      </c>
      <c r="I49" s="8" t="str">
        <f t="shared" si="2"/>
        <v>SGS</v>
      </c>
      <c r="J49" s="8"/>
    </row>
    <row r="50" spans="4:11" ht="11.5" hidden="1" x14ac:dyDescent="0.25">
      <c r="D50" s="8">
        <v>49</v>
      </c>
      <c r="E50" s="8" t="s">
        <v>141</v>
      </c>
      <c r="F50" s="8" t="s">
        <v>117</v>
      </c>
      <c r="G50" s="8" t="s">
        <v>49</v>
      </c>
      <c r="H50" s="8" t="s">
        <v>53</v>
      </c>
      <c r="I50" s="8" t="str">
        <f t="shared" si="2"/>
        <v>SGS</v>
      </c>
      <c r="J50" s="8"/>
    </row>
    <row r="51" spans="4:11" ht="11.5" hidden="1" x14ac:dyDescent="0.25">
      <c r="D51" s="8">
        <v>50</v>
      </c>
      <c r="E51" s="8" t="s">
        <v>142</v>
      </c>
      <c r="F51" s="8" t="s">
        <v>143</v>
      </c>
      <c r="G51" s="8" t="s">
        <v>49</v>
      </c>
      <c r="H51" s="8" t="s">
        <v>53</v>
      </c>
      <c r="I51" s="8" t="str">
        <f t="shared" si="2"/>
        <v>SGS</v>
      </c>
      <c r="J51" s="8"/>
    </row>
    <row r="52" spans="4:11" ht="11.5" x14ac:dyDescent="0.25">
      <c r="D52" s="8">
        <v>51</v>
      </c>
      <c r="E52" s="8" t="s">
        <v>144</v>
      </c>
      <c r="F52" s="8" t="s">
        <v>117</v>
      </c>
      <c r="G52" s="8" t="s">
        <v>49</v>
      </c>
      <c r="H52" s="8" t="s">
        <v>43</v>
      </c>
      <c r="I52" s="8" t="str">
        <f t="shared" si="2"/>
        <v>TNO</v>
      </c>
      <c r="J52" s="8" t="s">
        <v>145</v>
      </c>
    </row>
    <row r="53" spans="4:11" ht="11.5" x14ac:dyDescent="0.25">
      <c r="D53" s="8">
        <v>52</v>
      </c>
      <c r="E53" s="8" t="s">
        <v>146</v>
      </c>
      <c r="F53" s="8" t="s">
        <v>147</v>
      </c>
      <c r="G53" s="8" t="s">
        <v>49</v>
      </c>
      <c r="H53" s="8" t="s">
        <v>43</v>
      </c>
      <c r="I53" s="8" t="str">
        <f t="shared" si="2"/>
        <v>TNO</v>
      </c>
      <c r="J53" s="8" t="s">
        <v>145</v>
      </c>
    </row>
    <row r="54" spans="4:11" ht="11.5" hidden="1" x14ac:dyDescent="0.25">
      <c r="D54" s="8">
        <v>53</v>
      </c>
      <c r="E54" s="8" t="s">
        <v>148</v>
      </c>
      <c r="F54" s="8" t="s">
        <v>149</v>
      </c>
      <c r="G54" s="8" t="s">
        <v>42</v>
      </c>
      <c r="H54" s="8" t="s">
        <v>60</v>
      </c>
      <c r="I54" s="8" t="str">
        <f t="shared" si="2"/>
        <v>NIBE</v>
      </c>
      <c r="J54" s="8"/>
    </row>
    <row r="55" spans="4:11" ht="11.5" hidden="1" x14ac:dyDescent="0.25">
      <c r="D55" s="8">
        <v>54</v>
      </c>
      <c r="E55" s="8" t="s">
        <v>150</v>
      </c>
      <c r="F55" s="8" t="s">
        <v>151</v>
      </c>
      <c r="G55" s="8" t="s">
        <v>42</v>
      </c>
      <c r="H55" s="8" t="s">
        <v>60</v>
      </c>
      <c r="I55" s="8" t="str">
        <f t="shared" si="2"/>
        <v>NIBE</v>
      </c>
      <c r="J55" s="8"/>
    </row>
    <row r="56" spans="4:11" ht="11.5" x14ac:dyDescent="0.25">
      <c r="D56" s="8">
        <v>55</v>
      </c>
      <c r="E56" s="8" t="s">
        <v>152</v>
      </c>
      <c r="F56" s="8" t="s">
        <v>153</v>
      </c>
      <c r="G56" s="8" t="s">
        <v>49</v>
      </c>
      <c r="H56" s="8" t="s">
        <v>50</v>
      </c>
      <c r="I56" s="8" t="str">
        <f t="shared" si="2"/>
        <v>TNO</v>
      </c>
      <c r="J56" s="8" t="s">
        <v>145</v>
      </c>
    </row>
    <row r="57" spans="4:11" ht="11.5" x14ac:dyDescent="0.25">
      <c r="D57" s="8">
        <v>56</v>
      </c>
      <c r="E57" s="8" t="s">
        <v>154</v>
      </c>
      <c r="F57" s="8" t="s">
        <v>153</v>
      </c>
      <c r="G57" s="8" t="s">
        <v>49</v>
      </c>
      <c r="H57" s="8" t="s">
        <v>50</v>
      </c>
      <c r="I57" s="8" t="str">
        <f t="shared" si="2"/>
        <v>TNO</v>
      </c>
      <c r="J57" s="8" t="s">
        <v>145</v>
      </c>
    </row>
    <row r="58" spans="4:11" ht="11.5" hidden="1" x14ac:dyDescent="0.25">
      <c r="D58" s="8">
        <v>57</v>
      </c>
      <c r="E58" s="8" t="s">
        <v>155</v>
      </c>
      <c r="F58" s="8" t="s">
        <v>156</v>
      </c>
      <c r="G58" s="8" t="s">
        <v>49</v>
      </c>
      <c r="H58" s="8" t="s">
        <v>60</v>
      </c>
      <c r="I58" s="8" t="str">
        <f t="shared" si="2"/>
        <v>NIBE</v>
      </c>
      <c r="J58" s="8"/>
    </row>
    <row r="59" spans="4:11" ht="11.5" hidden="1" x14ac:dyDescent="0.25">
      <c r="D59" s="8">
        <v>58</v>
      </c>
      <c r="E59" s="8" t="s">
        <v>157</v>
      </c>
      <c r="F59" s="8" t="s">
        <v>158</v>
      </c>
      <c r="G59" s="8" t="s">
        <v>49</v>
      </c>
      <c r="H59" s="8" t="s">
        <v>60</v>
      </c>
      <c r="I59" s="8" t="str">
        <f t="shared" si="2"/>
        <v>NIBE</v>
      </c>
      <c r="J59" s="8"/>
    </row>
    <row r="60" spans="4:11" ht="11.5" hidden="1" x14ac:dyDescent="0.25">
      <c r="D60" s="8">
        <v>59</v>
      </c>
      <c r="E60" s="8" t="s">
        <v>159</v>
      </c>
      <c r="F60" s="8" t="s">
        <v>117</v>
      </c>
      <c r="G60" s="8" t="s">
        <v>49</v>
      </c>
      <c r="H60" s="8" t="s">
        <v>60</v>
      </c>
      <c r="I60" s="8" t="str">
        <f t="shared" si="2"/>
        <v>NIBE</v>
      </c>
      <c r="J60" s="8"/>
    </row>
    <row r="61" spans="4:11" ht="11.5" x14ac:dyDescent="0.25">
      <c r="D61" s="8">
        <v>60</v>
      </c>
      <c r="E61" s="8" t="s">
        <v>160</v>
      </c>
      <c r="F61" s="8" t="s">
        <v>161</v>
      </c>
      <c r="G61" s="8" t="s">
        <v>49</v>
      </c>
      <c r="H61" s="8" t="s">
        <v>50</v>
      </c>
      <c r="I61" s="8" t="str">
        <f t="shared" si="2"/>
        <v>TNO</v>
      </c>
      <c r="J61" s="8" t="s">
        <v>162</v>
      </c>
      <c r="K61" t="s">
        <v>163</v>
      </c>
    </row>
    <row r="62" spans="4:11" ht="11.5" x14ac:dyDescent="0.25">
      <c r="D62" s="113">
        <v>61</v>
      </c>
      <c r="E62" s="113" t="s">
        <v>164</v>
      </c>
      <c r="F62" s="113" t="s">
        <v>117</v>
      </c>
      <c r="G62" s="113" t="s">
        <v>49</v>
      </c>
      <c r="H62" s="113" t="s">
        <v>50</v>
      </c>
      <c r="I62" s="113" t="str">
        <f t="shared" si="2"/>
        <v>TNO</v>
      </c>
      <c r="J62" s="8"/>
      <c r="K62" t="s">
        <v>44</v>
      </c>
    </row>
    <row r="63" spans="4:11" ht="11.5" hidden="1" x14ac:dyDescent="0.25">
      <c r="D63" s="8">
        <v>62</v>
      </c>
      <c r="E63" s="8" t="s">
        <v>165</v>
      </c>
      <c r="F63" s="8" t="s">
        <v>166</v>
      </c>
      <c r="G63" s="8" t="s">
        <v>49</v>
      </c>
      <c r="H63" s="8" t="s">
        <v>60</v>
      </c>
      <c r="I63" s="8" t="str">
        <f t="shared" si="2"/>
        <v>NIBE</v>
      </c>
      <c r="J63" s="8"/>
    </row>
    <row r="64" spans="4:11" ht="11.5" hidden="1" x14ac:dyDescent="0.25">
      <c r="D64" s="8">
        <v>63</v>
      </c>
      <c r="E64" s="8" t="s">
        <v>167</v>
      </c>
      <c r="F64" s="8"/>
      <c r="G64" s="8" t="s">
        <v>56</v>
      </c>
      <c r="H64" s="8" t="s">
        <v>60</v>
      </c>
      <c r="I64" s="8" t="str">
        <f t="shared" si="2"/>
        <v>NIBE</v>
      </c>
      <c r="J64" s="8"/>
    </row>
    <row r="65" spans="4:10" ht="11.5" hidden="1" x14ac:dyDescent="0.25">
      <c r="D65" s="8">
        <v>64</v>
      </c>
      <c r="E65" s="8" t="s">
        <v>168</v>
      </c>
      <c r="F65" s="8"/>
      <c r="G65" s="8" t="s">
        <v>49</v>
      </c>
      <c r="H65" s="8" t="s">
        <v>60</v>
      </c>
      <c r="I65" s="8" t="str">
        <f t="shared" si="2"/>
        <v>NIBE</v>
      </c>
      <c r="J65" s="8"/>
    </row>
    <row r="66" spans="4:10" ht="11.5" hidden="1" x14ac:dyDescent="0.25">
      <c r="D66" s="8">
        <v>65</v>
      </c>
      <c r="E66" s="8" t="s">
        <v>169</v>
      </c>
      <c r="F66" s="8" t="s">
        <v>117</v>
      </c>
      <c r="G66" s="8" t="s">
        <v>49</v>
      </c>
      <c r="H66" s="8" t="s">
        <v>60</v>
      </c>
      <c r="I66" s="8" t="str">
        <f t="shared" ref="I66:I97" si="3">_xlfn.XLOOKUP(H66,M:M,O:O,"foute invoer",0)</f>
        <v>NIBE</v>
      </c>
      <c r="J66" s="8"/>
    </row>
    <row r="67" spans="4:10" ht="11.5" x14ac:dyDescent="0.25">
      <c r="D67" s="8">
        <v>66</v>
      </c>
      <c r="E67" s="8" t="s">
        <v>170</v>
      </c>
      <c r="F67" s="8" t="s">
        <v>171</v>
      </c>
      <c r="G67" s="8" t="s">
        <v>49</v>
      </c>
      <c r="H67" s="8" t="s">
        <v>43</v>
      </c>
      <c r="I67" s="8" t="str">
        <f t="shared" si="3"/>
        <v>TNO</v>
      </c>
      <c r="J67" s="8" t="s">
        <v>172</v>
      </c>
    </row>
    <row r="68" spans="4:10" ht="11.5" hidden="1" x14ac:dyDescent="0.25">
      <c r="D68" s="8">
        <v>67</v>
      </c>
      <c r="E68" s="8" t="s">
        <v>173</v>
      </c>
      <c r="F68" s="8" t="s">
        <v>81</v>
      </c>
      <c r="G68" s="8" t="s">
        <v>49</v>
      </c>
      <c r="H68" s="8" t="s">
        <v>63</v>
      </c>
      <c r="I68" s="8" t="str">
        <f t="shared" si="3"/>
        <v>NIBE</v>
      </c>
      <c r="J68" s="8"/>
    </row>
    <row r="69" spans="4:10" ht="11.5" hidden="1" x14ac:dyDescent="0.25">
      <c r="D69" s="8">
        <v>68</v>
      </c>
      <c r="E69" s="8" t="s">
        <v>174</v>
      </c>
      <c r="F69" s="8"/>
      <c r="G69" s="8" t="s">
        <v>49</v>
      </c>
      <c r="H69" s="8" t="s">
        <v>53</v>
      </c>
      <c r="I69" s="8" t="str">
        <f t="shared" si="3"/>
        <v>SGS</v>
      </c>
      <c r="J69" s="8"/>
    </row>
    <row r="70" spans="4:10" ht="11.5" hidden="1" x14ac:dyDescent="0.25">
      <c r="D70" s="8">
        <v>69</v>
      </c>
      <c r="E70" s="8" t="s">
        <v>175</v>
      </c>
      <c r="F70" s="8"/>
      <c r="G70" s="8" t="s">
        <v>49</v>
      </c>
      <c r="H70" s="8" t="s">
        <v>53</v>
      </c>
      <c r="I70" s="8" t="str">
        <f t="shared" si="3"/>
        <v>SGS</v>
      </c>
      <c r="J70" s="8"/>
    </row>
    <row r="71" spans="4:10" ht="11.5" hidden="1" x14ac:dyDescent="0.25">
      <c r="D71" s="8">
        <v>70</v>
      </c>
      <c r="E71" s="8" t="s">
        <v>176</v>
      </c>
      <c r="F71" s="8"/>
      <c r="G71" s="8" t="s">
        <v>49</v>
      </c>
      <c r="H71" s="8" t="s">
        <v>53</v>
      </c>
      <c r="I71" s="8" t="str">
        <f t="shared" si="3"/>
        <v>SGS</v>
      </c>
      <c r="J71" s="8"/>
    </row>
    <row r="72" spans="4:10" ht="11.5" hidden="1" x14ac:dyDescent="0.25">
      <c r="D72" s="8">
        <v>72</v>
      </c>
      <c r="E72" s="8" t="s">
        <v>177</v>
      </c>
      <c r="F72" s="8" t="s">
        <v>132</v>
      </c>
      <c r="G72" s="8" t="s">
        <v>42</v>
      </c>
      <c r="H72" s="8" t="s">
        <v>53</v>
      </c>
      <c r="I72" s="8" t="str">
        <f t="shared" si="3"/>
        <v>SGS</v>
      </c>
      <c r="J72" s="8"/>
    </row>
    <row r="73" spans="4:10" ht="11.5" hidden="1" x14ac:dyDescent="0.25">
      <c r="D73" s="8">
        <v>73</v>
      </c>
      <c r="E73" s="8" t="s">
        <v>178</v>
      </c>
      <c r="F73" s="8" t="s">
        <v>55</v>
      </c>
      <c r="G73" s="8" t="s">
        <v>49</v>
      </c>
      <c r="H73" s="8" t="s">
        <v>53</v>
      </c>
      <c r="I73" s="8" t="str">
        <f t="shared" si="3"/>
        <v>SGS</v>
      </c>
      <c r="J73" s="8"/>
    </row>
    <row r="74" spans="4:10" ht="11.5" hidden="1" x14ac:dyDescent="0.25">
      <c r="D74" s="8">
        <v>74</v>
      </c>
      <c r="E74" s="8" t="s">
        <v>179</v>
      </c>
      <c r="F74" s="8" t="s">
        <v>180</v>
      </c>
      <c r="G74" s="8" t="s">
        <v>49</v>
      </c>
      <c r="H74" s="8" t="s">
        <v>53</v>
      </c>
      <c r="I74" s="8" t="str">
        <f t="shared" si="3"/>
        <v>SGS</v>
      </c>
      <c r="J74" s="8"/>
    </row>
    <row r="75" spans="4:10" ht="11.5" hidden="1" x14ac:dyDescent="0.25">
      <c r="D75" s="8">
        <v>75</v>
      </c>
      <c r="E75" s="8" t="s">
        <v>181</v>
      </c>
      <c r="F75" s="8" t="s">
        <v>182</v>
      </c>
      <c r="G75" s="8" t="s">
        <v>49</v>
      </c>
      <c r="H75" s="8" t="s">
        <v>53</v>
      </c>
      <c r="I75" s="8" t="str">
        <f t="shared" si="3"/>
        <v>SGS</v>
      </c>
      <c r="J75" s="8"/>
    </row>
    <row r="76" spans="4:10" ht="11.5" hidden="1" x14ac:dyDescent="0.25">
      <c r="D76" s="8">
        <v>76</v>
      </c>
      <c r="E76" s="8" t="s">
        <v>183</v>
      </c>
      <c r="F76" s="8" t="s">
        <v>184</v>
      </c>
      <c r="G76" s="8" t="s">
        <v>49</v>
      </c>
      <c r="H76" s="8" t="s">
        <v>57</v>
      </c>
      <c r="I76" s="8" t="str">
        <f t="shared" si="3"/>
        <v>NIBE</v>
      </c>
      <c r="J76" s="8"/>
    </row>
    <row r="77" spans="4:10" ht="11.5" hidden="1" x14ac:dyDescent="0.25">
      <c r="D77" s="8">
        <v>77</v>
      </c>
      <c r="E77" s="8" t="s">
        <v>185</v>
      </c>
      <c r="F77" s="8" t="s">
        <v>186</v>
      </c>
      <c r="G77" s="8" t="s">
        <v>42</v>
      </c>
      <c r="H77" s="8" t="s">
        <v>57</v>
      </c>
      <c r="I77" s="8" t="str">
        <f t="shared" si="3"/>
        <v>NIBE</v>
      </c>
      <c r="J77" s="8"/>
    </row>
    <row r="78" spans="4:10" ht="11.5" hidden="1" x14ac:dyDescent="0.25">
      <c r="D78" s="8">
        <v>78</v>
      </c>
      <c r="E78" s="8" t="s">
        <v>187</v>
      </c>
      <c r="F78" s="8" t="s">
        <v>108</v>
      </c>
      <c r="G78" s="8" t="s">
        <v>49</v>
      </c>
      <c r="H78" s="8" t="s">
        <v>57</v>
      </c>
      <c r="I78" s="8" t="str">
        <f t="shared" si="3"/>
        <v>NIBE</v>
      </c>
      <c r="J78" s="8"/>
    </row>
    <row r="79" spans="4:10" ht="11.5" hidden="1" x14ac:dyDescent="0.25">
      <c r="D79" s="8">
        <v>79</v>
      </c>
      <c r="E79" s="8" t="s">
        <v>188</v>
      </c>
      <c r="F79" s="8" t="s">
        <v>81</v>
      </c>
      <c r="G79" s="8" t="s">
        <v>49</v>
      </c>
      <c r="H79" s="8" t="s">
        <v>63</v>
      </c>
      <c r="I79" s="8" t="str">
        <f t="shared" si="3"/>
        <v>NIBE</v>
      </c>
      <c r="J79" s="8"/>
    </row>
    <row r="80" spans="4:10" ht="11.5" hidden="1" x14ac:dyDescent="0.25">
      <c r="D80" s="8">
        <v>80</v>
      </c>
      <c r="E80" s="8" t="s">
        <v>189</v>
      </c>
      <c r="F80" s="8" t="s">
        <v>190</v>
      </c>
      <c r="G80" s="8" t="s">
        <v>42</v>
      </c>
      <c r="H80" s="8" t="s">
        <v>57</v>
      </c>
      <c r="I80" s="8" t="str">
        <f t="shared" si="3"/>
        <v>NIBE</v>
      </c>
      <c r="J80" s="8"/>
    </row>
    <row r="81" spans="4:11" ht="11.5" x14ac:dyDescent="0.25">
      <c r="D81" s="8">
        <v>81</v>
      </c>
      <c r="E81" s="8" t="s">
        <v>191</v>
      </c>
      <c r="F81" s="8" t="s">
        <v>192</v>
      </c>
      <c r="G81" s="8" t="s">
        <v>42</v>
      </c>
      <c r="H81" s="8" t="s">
        <v>69</v>
      </c>
      <c r="I81" s="8" t="str">
        <f t="shared" si="3"/>
        <v>TNO</v>
      </c>
      <c r="J81" s="8"/>
      <c r="K81" s="85" t="s">
        <v>44</v>
      </c>
    </row>
    <row r="82" spans="4:11" ht="11.5" x14ac:dyDescent="0.25">
      <c r="D82" s="8">
        <v>82</v>
      </c>
      <c r="E82" s="8" t="s">
        <v>191</v>
      </c>
      <c r="F82" s="8" t="s">
        <v>190</v>
      </c>
      <c r="G82" s="8" t="s">
        <v>42</v>
      </c>
      <c r="H82" s="8" t="s">
        <v>69</v>
      </c>
      <c r="I82" s="8" t="str">
        <f t="shared" si="3"/>
        <v>TNO</v>
      </c>
      <c r="J82" s="8"/>
      <c r="K82" s="85" t="s">
        <v>44</v>
      </c>
    </row>
    <row r="83" spans="4:11" ht="11.5" x14ac:dyDescent="0.25">
      <c r="D83" s="90">
        <v>83</v>
      </c>
      <c r="E83" s="8" t="s">
        <v>193</v>
      </c>
      <c r="F83" s="8" t="s">
        <v>194</v>
      </c>
      <c r="G83" s="8" t="s">
        <v>56</v>
      </c>
      <c r="H83" s="8" t="s">
        <v>50</v>
      </c>
      <c r="I83" s="8" t="str">
        <f t="shared" si="3"/>
        <v>TNO</v>
      </c>
      <c r="J83" s="8"/>
      <c r="K83" s="85"/>
    </row>
    <row r="84" spans="4:11" ht="11.5" hidden="1" x14ac:dyDescent="0.25">
      <c r="D84" s="8">
        <v>84</v>
      </c>
      <c r="E84" s="8" t="s">
        <v>195</v>
      </c>
      <c r="F84" s="8" t="s">
        <v>108</v>
      </c>
      <c r="G84" s="8" t="s">
        <v>49</v>
      </c>
      <c r="H84" s="8" t="s">
        <v>60</v>
      </c>
      <c r="I84" s="8" t="str">
        <f t="shared" si="3"/>
        <v>NIBE</v>
      </c>
      <c r="J84" s="8"/>
    </row>
    <row r="85" spans="4:11" ht="11.5" x14ac:dyDescent="0.25">
      <c r="D85" s="8">
        <v>85</v>
      </c>
      <c r="E85" s="8" t="s">
        <v>196</v>
      </c>
      <c r="F85" s="8"/>
      <c r="G85" s="8" t="s">
        <v>49</v>
      </c>
      <c r="H85" s="8" t="s">
        <v>69</v>
      </c>
      <c r="I85" s="8" t="str">
        <f t="shared" si="3"/>
        <v>TNO</v>
      </c>
      <c r="J85" s="8"/>
      <c r="K85" s="85" t="s">
        <v>44</v>
      </c>
    </row>
    <row r="86" spans="4:11" ht="11.5" hidden="1" x14ac:dyDescent="0.25">
      <c r="D86" s="8">
        <v>86</v>
      </c>
      <c r="E86" s="8" t="s">
        <v>197</v>
      </c>
      <c r="F86" s="8" t="s">
        <v>198</v>
      </c>
      <c r="G86" s="8" t="s">
        <v>49</v>
      </c>
      <c r="H86" s="8" t="s">
        <v>53</v>
      </c>
      <c r="I86" s="8" t="str">
        <f t="shared" si="3"/>
        <v>SGS</v>
      </c>
      <c r="J86" s="8"/>
    </row>
    <row r="87" spans="4:11" ht="11.5" hidden="1" x14ac:dyDescent="0.25">
      <c r="D87" s="8">
        <v>87</v>
      </c>
      <c r="E87" s="8" t="s">
        <v>197</v>
      </c>
      <c r="F87" s="8" t="s">
        <v>199</v>
      </c>
      <c r="G87" s="8" t="s">
        <v>42</v>
      </c>
      <c r="H87" s="8" t="s">
        <v>53</v>
      </c>
      <c r="I87" s="8" t="str">
        <f t="shared" si="3"/>
        <v>SGS</v>
      </c>
      <c r="J87" s="8"/>
    </row>
    <row r="88" spans="4:11" ht="11.5" hidden="1" x14ac:dyDescent="0.25">
      <c r="D88" s="8">
        <v>88</v>
      </c>
      <c r="E88" s="8" t="s">
        <v>197</v>
      </c>
      <c r="F88" s="8" t="s">
        <v>200</v>
      </c>
      <c r="G88" s="8" t="s">
        <v>42</v>
      </c>
      <c r="H88" s="8" t="s">
        <v>53</v>
      </c>
      <c r="I88" s="8" t="str">
        <f t="shared" si="3"/>
        <v>SGS</v>
      </c>
      <c r="J88" s="8"/>
    </row>
    <row r="89" spans="4:11" ht="11.5" hidden="1" x14ac:dyDescent="0.25">
      <c r="D89" s="8">
        <v>89</v>
      </c>
      <c r="E89" s="8" t="s">
        <v>197</v>
      </c>
      <c r="F89" s="8" t="s">
        <v>201</v>
      </c>
      <c r="G89" s="8" t="s">
        <v>42</v>
      </c>
      <c r="H89" s="8" t="s">
        <v>53</v>
      </c>
      <c r="I89" s="8" t="str">
        <f t="shared" si="3"/>
        <v>SGS</v>
      </c>
      <c r="J89" s="8"/>
    </row>
    <row r="90" spans="4:11" ht="11.5" hidden="1" x14ac:dyDescent="0.25">
      <c r="D90" s="8">
        <v>90</v>
      </c>
      <c r="E90" s="8" t="s">
        <v>197</v>
      </c>
      <c r="F90" s="8" t="s">
        <v>202</v>
      </c>
      <c r="G90" s="8" t="s">
        <v>42</v>
      </c>
      <c r="H90" s="8" t="s">
        <v>53</v>
      </c>
      <c r="I90" s="8" t="str">
        <f t="shared" si="3"/>
        <v>SGS</v>
      </c>
      <c r="J90" s="8"/>
    </row>
    <row r="91" spans="4:11" ht="11.5" hidden="1" x14ac:dyDescent="0.25">
      <c r="D91" s="8">
        <v>91</v>
      </c>
      <c r="E91" s="8" t="s">
        <v>197</v>
      </c>
      <c r="F91" s="8" t="s">
        <v>203</v>
      </c>
      <c r="G91" s="8" t="s">
        <v>42</v>
      </c>
      <c r="H91" s="8" t="s">
        <v>53</v>
      </c>
      <c r="I91" s="8" t="str">
        <f t="shared" si="3"/>
        <v>SGS</v>
      </c>
      <c r="J91" s="8"/>
    </row>
    <row r="92" spans="4:11" ht="11.5" hidden="1" x14ac:dyDescent="0.25">
      <c r="D92" s="8">
        <v>92</v>
      </c>
      <c r="E92" s="8" t="s">
        <v>197</v>
      </c>
      <c r="F92" s="8" t="s">
        <v>204</v>
      </c>
      <c r="G92" s="8" t="s">
        <v>42</v>
      </c>
      <c r="H92" s="8" t="s">
        <v>53</v>
      </c>
      <c r="I92" s="8" t="str">
        <f t="shared" si="3"/>
        <v>SGS</v>
      </c>
      <c r="J92" s="8"/>
    </row>
    <row r="93" spans="4:11" ht="11.5" x14ac:dyDescent="0.25">
      <c r="D93" s="8">
        <v>93</v>
      </c>
      <c r="E93" s="8" t="s">
        <v>205</v>
      </c>
      <c r="F93" s="8" t="s">
        <v>206</v>
      </c>
      <c r="G93" s="8" t="s">
        <v>56</v>
      </c>
      <c r="H93" s="8" t="s">
        <v>50</v>
      </c>
      <c r="I93" s="8" t="str">
        <f t="shared" si="3"/>
        <v>TNO</v>
      </c>
      <c r="J93" s="8"/>
      <c r="K93" s="85" t="s">
        <v>44</v>
      </c>
    </row>
    <row r="94" spans="4:11" ht="11.5" x14ac:dyDescent="0.25">
      <c r="D94" s="8">
        <v>94</v>
      </c>
      <c r="E94" s="8" t="s">
        <v>207</v>
      </c>
      <c r="F94" s="8" t="s">
        <v>208</v>
      </c>
      <c r="G94" s="8" t="s">
        <v>56</v>
      </c>
      <c r="H94" s="8" t="s">
        <v>50</v>
      </c>
      <c r="I94" s="8" t="str">
        <f t="shared" si="3"/>
        <v>TNO</v>
      </c>
      <c r="J94" s="8"/>
      <c r="K94" t="s">
        <v>44</v>
      </c>
    </row>
    <row r="95" spans="4:11" ht="11.5" x14ac:dyDescent="0.25">
      <c r="D95" s="8">
        <v>95</v>
      </c>
      <c r="E95" s="8" t="s">
        <v>209</v>
      </c>
      <c r="F95" s="8"/>
      <c r="G95" s="8" t="s">
        <v>49</v>
      </c>
      <c r="H95" s="8" t="s">
        <v>50</v>
      </c>
      <c r="I95" s="8" t="str">
        <f t="shared" si="3"/>
        <v>TNO</v>
      </c>
      <c r="J95" s="8"/>
      <c r="K95" t="s">
        <v>44</v>
      </c>
    </row>
    <row r="96" spans="4:11" ht="14.5" x14ac:dyDescent="0.35">
      <c r="D96" s="75"/>
      <c r="E96" s="75"/>
      <c r="F96" s="75"/>
      <c r="G96" s="75"/>
      <c r="H96" s="75"/>
      <c r="I96" s="75"/>
      <c r="J96" s="75"/>
    </row>
    <row r="97" spans="4:18" ht="14.5" x14ac:dyDescent="0.35">
      <c r="D97" s="75"/>
      <c r="E97" s="75"/>
      <c r="F97" s="75"/>
      <c r="G97" s="75"/>
      <c r="H97" s="75"/>
      <c r="I97" s="75"/>
      <c r="J97" s="75"/>
    </row>
    <row r="98" spans="4:18" ht="21" thickBot="1" x14ac:dyDescent="0.65">
      <c r="D98" s="7" t="s">
        <v>210</v>
      </c>
      <c r="E98" s="75"/>
      <c r="F98" s="75"/>
      <c r="G98" s="75"/>
      <c r="H98" s="75"/>
      <c r="I98" s="75"/>
      <c r="J98" s="75"/>
    </row>
    <row r="99" spans="4:18" ht="15" thickTop="1" x14ac:dyDescent="0.35">
      <c r="D99" s="75"/>
      <c r="E99" s="75"/>
      <c r="F99" s="75"/>
      <c r="G99" s="75"/>
      <c r="H99" s="75"/>
      <c r="I99" s="75"/>
      <c r="J99" s="75"/>
    </row>
    <row r="100" spans="4:18" ht="14.5" x14ac:dyDescent="0.35">
      <c r="D100" s="75"/>
      <c r="E100" s="75"/>
      <c r="F100" s="75"/>
      <c r="G100" s="75"/>
      <c r="H100" s="75"/>
      <c r="I100" s="75"/>
      <c r="J100" s="75"/>
    </row>
    <row r="101" spans="4:18" ht="11" thickBot="1" x14ac:dyDescent="0.3">
      <c r="D101" s="5" t="s">
        <v>211</v>
      </c>
      <c r="E101" s="5" t="s">
        <v>30</v>
      </c>
      <c r="F101" s="5" t="s">
        <v>31</v>
      </c>
      <c r="G101" s="5" t="s">
        <v>32</v>
      </c>
      <c r="H101" s="5" t="s">
        <v>33</v>
      </c>
      <c r="I101" s="5" t="s">
        <v>34</v>
      </c>
      <c r="J101" s="5" t="s">
        <v>212</v>
      </c>
    </row>
    <row r="102" spans="4:18" ht="12" thickTop="1" x14ac:dyDescent="0.25">
      <c r="D102" s="8">
        <v>8</v>
      </c>
      <c r="E102" s="8" t="s">
        <v>67</v>
      </c>
      <c r="F102" s="8" t="s">
        <v>213</v>
      </c>
      <c r="G102" s="8" t="s">
        <v>49</v>
      </c>
      <c r="H102" s="8" t="s">
        <v>57</v>
      </c>
      <c r="I102" s="8"/>
      <c r="J102" s="8"/>
    </row>
    <row r="103" spans="4:18" ht="11.5" x14ac:dyDescent="0.25">
      <c r="D103" s="8">
        <v>32</v>
      </c>
      <c r="E103" s="8" t="s">
        <v>112</v>
      </c>
      <c r="F103" s="8" t="s">
        <v>214</v>
      </c>
      <c r="G103" s="8" t="s">
        <v>56</v>
      </c>
      <c r="H103" s="8" t="s">
        <v>57</v>
      </c>
      <c r="I103" s="8" t="s">
        <v>46</v>
      </c>
      <c r="J103" s="8" t="s">
        <v>215</v>
      </c>
    </row>
    <row r="104" spans="4:18" ht="11.5" x14ac:dyDescent="0.25">
      <c r="D104" s="8">
        <v>32</v>
      </c>
      <c r="E104" s="8" t="s">
        <v>112</v>
      </c>
      <c r="F104" s="8" t="s">
        <v>216</v>
      </c>
      <c r="G104" s="8" t="s">
        <v>56</v>
      </c>
      <c r="H104" s="8" t="s">
        <v>57</v>
      </c>
      <c r="I104" s="8" t="s">
        <v>46</v>
      </c>
      <c r="J104" s="8" t="s">
        <v>215</v>
      </c>
    </row>
    <row r="105" spans="4:18" ht="11.5" x14ac:dyDescent="0.25">
      <c r="D105" s="8"/>
      <c r="E105" s="8" t="s">
        <v>43</v>
      </c>
      <c r="F105" s="8" t="s">
        <v>217</v>
      </c>
      <c r="G105" s="8" t="s">
        <v>49</v>
      </c>
      <c r="H105" s="8" t="s">
        <v>43</v>
      </c>
      <c r="I105" s="8" t="s">
        <v>45</v>
      </c>
      <c r="J105" s="8" t="s">
        <v>218</v>
      </c>
    </row>
    <row r="106" spans="4:18" ht="11.5" x14ac:dyDescent="0.25">
      <c r="D106" s="90"/>
      <c r="E106" s="8" t="s">
        <v>219</v>
      </c>
      <c r="F106" s="8" t="s">
        <v>219</v>
      </c>
      <c r="G106" s="8" t="s">
        <v>49</v>
      </c>
      <c r="H106" s="8" t="s">
        <v>43</v>
      </c>
      <c r="I106" s="8" t="s">
        <v>45</v>
      </c>
      <c r="J106" s="8"/>
    </row>
    <row r="107" spans="4:18" ht="11.5" x14ac:dyDescent="0.25">
      <c r="D107" s="90"/>
      <c r="E107" s="8" t="s">
        <v>220</v>
      </c>
      <c r="F107" s="8" t="s">
        <v>221</v>
      </c>
      <c r="G107" s="8" t="s">
        <v>49</v>
      </c>
      <c r="H107" s="8" t="s">
        <v>43</v>
      </c>
      <c r="I107" s="8" t="s">
        <v>45</v>
      </c>
      <c r="J107" s="8"/>
    </row>
    <row r="108" spans="4:18" ht="11.5" x14ac:dyDescent="0.25">
      <c r="D108" s="8" t="s">
        <v>222</v>
      </c>
      <c r="E108" s="8" t="s">
        <v>207</v>
      </c>
      <c r="F108" s="8" t="s">
        <v>223</v>
      </c>
      <c r="G108" s="8" t="s">
        <v>56</v>
      </c>
      <c r="H108" s="8" t="s">
        <v>50</v>
      </c>
      <c r="I108" s="8" t="str">
        <f>_xlfn.XLOOKUP(H108,M:M,O:O,"foute invoer",0)</f>
        <v>TNO</v>
      </c>
      <c r="J108" s="8"/>
      <c r="K108" t="s">
        <v>44</v>
      </c>
    </row>
    <row r="109" spans="4:18" ht="11.5" x14ac:dyDescent="0.25">
      <c r="D109" s="8" t="s">
        <v>224</v>
      </c>
      <c r="E109" s="8" t="s">
        <v>47</v>
      </c>
      <c r="F109" s="8" t="s">
        <v>225</v>
      </c>
      <c r="G109" s="8" t="s">
        <v>49</v>
      </c>
      <c r="H109" s="8" t="s">
        <v>50</v>
      </c>
      <c r="I109" s="8" t="str">
        <f>_xlfn.XLOOKUP(H109,M:M,O:O,"foute invoer",0)</f>
        <v>TNO</v>
      </c>
      <c r="J109" s="8"/>
      <c r="K109" t="s">
        <v>44</v>
      </c>
      <c r="M109" t="s">
        <v>53</v>
      </c>
      <c r="N109">
        <f>COUNTIF(H:H,M109)</f>
        <v>22</v>
      </c>
      <c r="O109" t="s">
        <v>51</v>
      </c>
      <c r="Q109" t="s">
        <v>45</v>
      </c>
      <c r="R109">
        <f>SUMIF(O:O,Q109,N:N)</f>
        <v>25</v>
      </c>
    </row>
    <row r="110" spans="4:18" ht="11.5" x14ac:dyDescent="0.25">
      <c r="D110" s="8" t="s">
        <v>224</v>
      </c>
      <c r="E110" s="8" t="s">
        <v>47</v>
      </c>
      <c r="F110" s="8" t="s">
        <v>226</v>
      </c>
      <c r="G110" s="8" t="s">
        <v>49</v>
      </c>
      <c r="H110" s="8" t="s">
        <v>50</v>
      </c>
      <c r="I110" s="8" t="str">
        <f>_xlfn.XLOOKUP(H110,M:M,O:O,"foute invoer",0)</f>
        <v>TNO</v>
      </c>
      <c r="J110" s="8"/>
      <c r="K110" t="s">
        <v>44</v>
      </c>
      <c r="M110" t="s">
        <v>53</v>
      </c>
      <c r="N110">
        <f>COUNTIF(H:H,M110)</f>
        <v>22</v>
      </c>
      <c r="O110" t="s">
        <v>51</v>
      </c>
      <c r="Q110" t="s">
        <v>45</v>
      </c>
      <c r="R110">
        <f>SUMIF(O:O,Q110,N:N)</f>
        <v>25</v>
      </c>
    </row>
  </sheetData>
  <autoFilter ref="D1:J95" xr:uid="{785C9FFA-5015-4107-94B6-8C2465F32274}">
    <filterColumn colId="5">
      <filters>
        <filter val="TNO"/>
      </filters>
    </filterColumn>
  </autoFilter>
  <pageMargins left="0.7" right="0.7" top="0.75" bottom="0.75" header="0.3" footer="0.3"/>
  <pageSetup orientation="portrait" horizontalDpi="360" verticalDpi="36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workbookViewId="0">
      <selection activeCell="G37" sqref="G37"/>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227</v>
      </c>
      <c r="C2" s="1"/>
      <c r="D2" s="1"/>
      <c r="E2" s="1"/>
      <c r="F2" s="1"/>
      <c r="G2" s="1"/>
      <c r="H2" s="1"/>
      <c r="I2" s="1"/>
      <c r="J2" s="1"/>
      <c r="K2" s="1"/>
      <c r="L2" s="1"/>
      <c r="M2" s="1"/>
      <c r="N2" s="1"/>
      <c r="O2" s="1"/>
      <c r="P2" s="1"/>
      <c r="Q2" s="1"/>
      <c r="R2" s="1"/>
      <c r="S2" s="1"/>
      <c r="T2" s="1"/>
      <c r="U2" s="1"/>
      <c r="V2" s="1"/>
      <c r="W2" s="1"/>
      <c r="X2" s="1"/>
      <c r="Y2" s="1"/>
    </row>
    <row r="3" spans="2:25" x14ac:dyDescent="0.2">
      <c r="B3" s="10"/>
      <c r="C3" s="10" t="s">
        <v>228</v>
      </c>
      <c r="D3" s="10"/>
      <c r="E3" s="10"/>
      <c r="F3" s="10"/>
      <c r="G3" s="10"/>
      <c r="H3" s="10"/>
      <c r="I3" s="10"/>
      <c r="J3" s="10"/>
      <c r="K3" s="10"/>
      <c r="L3" s="10"/>
      <c r="M3" s="10"/>
      <c r="N3" s="10"/>
      <c r="O3" s="10"/>
      <c r="P3" s="10"/>
      <c r="Q3" s="10"/>
      <c r="R3" s="10"/>
      <c r="S3" s="10"/>
      <c r="T3" s="10"/>
      <c r="U3" s="10"/>
      <c r="V3" s="10"/>
      <c r="W3" s="10"/>
      <c r="X3" s="10"/>
      <c r="Y3" s="10"/>
    </row>
    <row r="5" spans="2:25" x14ac:dyDescent="0.2">
      <c r="D5" t="s">
        <v>229</v>
      </c>
    </row>
    <row r="7" spans="2:25" ht="11" thickBot="1" x14ac:dyDescent="0.3">
      <c r="D7" s="5"/>
      <c r="E7" s="5" t="s">
        <v>230</v>
      </c>
      <c r="F7" s="5" t="s">
        <v>231</v>
      </c>
      <c r="G7" s="5" t="s">
        <v>232</v>
      </c>
      <c r="H7" s="5" t="s">
        <v>233</v>
      </c>
      <c r="I7" s="5" t="s">
        <v>230</v>
      </c>
    </row>
    <row r="8" spans="2:25" ht="11.5" thickTop="1" thickBot="1" x14ac:dyDescent="0.3">
      <c r="D8" s="5" t="s">
        <v>234</v>
      </c>
      <c r="E8" s="3" t="s">
        <v>235</v>
      </c>
      <c r="F8" s="2"/>
      <c r="G8" s="3" t="s">
        <v>230</v>
      </c>
      <c r="H8" s="2" t="s">
        <v>236</v>
      </c>
      <c r="I8" s="3"/>
    </row>
    <row r="9" spans="2:25" ht="10.5" thickTop="1" x14ac:dyDescent="0.2">
      <c r="D9" s="3"/>
      <c r="E9" s="3" t="s">
        <v>237</v>
      </c>
      <c r="F9" s="2"/>
      <c r="G9" s="3" t="s">
        <v>230</v>
      </c>
      <c r="H9" s="2" t="s">
        <v>236</v>
      </c>
      <c r="I9" s="3"/>
    </row>
    <row r="10" spans="2:25" x14ac:dyDescent="0.2">
      <c r="D10" s="3"/>
      <c r="E10" s="3" t="s">
        <v>238</v>
      </c>
      <c r="F10" s="2"/>
      <c r="G10" s="3" t="s">
        <v>230</v>
      </c>
      <c r="H10" s="2" t="s">
        <v>236</v>
      </c>
      <c r="I10" s="3"/>
    </row>
    <row r="11" spans="2:25" x14ac:dyDescent="0.2">
      <c r="D11" s="3"/>
      <c r="E11" s="3" t="s">
        <v>239</v>
      </c>
      <c r="F11" s="74" t="str">
        <f>'SP 1 Verdeling EOL'!G46</f>
        <v>Platen bevestigd aan de gevel in een buitensituatie</v>
      </c>
      <c r="G11" s="3" t="s">
        <v>230</v>
      </c>
      <c r="H11" s="86" t="str">
        <f>'SP 1 Verdeling EOL'!H46</f>
        <v/>
      </c>
      <c r="I11" s="3" t="s">
        <v>240</v>
      </c>
    </row>
    <row r="12" spans="2:25" x14ac:dyDescent="0.2">
      <c r="E12" s="3" t="s">
        <v>241</v>
      </c>
      <c r="F12" s="74" t="str">
        <f>'SP 1 Verdeling EOL'!G47</f>
        <v>mechanische bevestiging</v>
      </c>
      <c r="G12" s="3" t="s">
        <v>230</v>
      </c>
      <c r="H12" s="74" t="str">
        <f>'SP 1 Verdeling EOL'!H47</f>
        <v/>
      </c>
      <c r="I12" s="3" t="s">
        <v>240</v>
      </c>
    </row>
    <row r="13" spans="2:25" x14ac:dyDescent="0.2">
      <c r="D13" s="3"/>
      <c r="E13" s="3" t="s">
        <v>242</v>
      </c>
      <c r="F13" s="74" t="str">
        <f>'SP 1 Verdeling EOL'!G48</f>
        <v/>
      </c>
      <c r="G13" s="3" t="s">
        <v>230</v>
      </c>
      <c r="H13" s="87" t="str">
        <f>'SP 1 Verdeling EOL'!H48</f>
        <v/>
      </c>
      <c r="I13" s="3" t="s">
        <v>240</v>
      </c>
    </row>
    <row r="14" spans="2:25" x14ac:dyDescent="0.2">
      <c r="D14" s="3"/>
      <c r="E14" s="3" t="s">
        <v>243</v>
      </c>
      <c r="F14" s="84">
        <f>'SP 1 Verdeling EOL'!F52</f>
        <v>0</v>
      </c>
      <c r="G14" s="3" t="s">
        <v>244</v>
      </c>
      <c r="H14" s="74">
        <f>'SP 1 Verdeling EOL'!H52</f>
        <v>0</v>
      </c>
      <c r="I14" s="12" t="s">
        <v>245</v>
      </c>
    </row>
    <row r="15" spans="2:25" x14ac:dyDescent="0.2">
      <c r="D15" s="3"/>
      <c r="E15" s="3" t="s">
        <v>246</v>
      </c>
      <c r="F15" s="84">
        <f>'SP 2 EOL efficientie '!E31</f>
        <v>0</v>
      </c>
      <c r="G15" s="3" t="s">
        <v>244</v>
      </c>
      <c r="H15" s="74">
        <f>'SP 1 Verdeling EOL'!H53</f>
        <v>0</v>
      </c>
      <c r="I15" s="12" t="s">
        <v>245</v>
      </c>
    </row>
    <row r="16" spans="2:25" x14ac:dyDescent="0.2">
      <c r="D16" s="3"/>
      <c r="E16" s="3"/>
      <c r="F16" s="73"/>
      <c r="G16" s="3"/>
      <c r="H16" s="73"/>
      <c r="I16" s="12"/>
    </row>
    <row r="17" spans="4:9" ht="11" thickBot="1" x14ac:dyDescent="0.3">
      <c r="D17" s="5" t="s">
        <v>247</v>
      </c>
      <c r="E17" s="3" t="s">
        <v>248</v>
      </c>
      <c r="F17" s="84">
        <f>'SP 2 EOL efficientie '!E32</f>
        <v>9.4999999999999998E-3</v>
      </c>
      <c r="G17" s="3"/>
      <c r="H17" s="74">
        <f>'SP 1 Verdeling EOL'!H57</f>
        <v>0</v>
      </c>
      <c r="I17" s="12" t="s">
        <v>249</v>
      </c>
    </row>
    <row r="18" spans="4:9" ht="10.5" thickTop="1" x14ac:dyDescent="0.2">
      <c r="D18" s="3"/>
      <c r="E18" s="3" t="s">
        <v>250</v>
      </c>
      <c r="F18" s="84">
        <f>'SP 2 EOL efficientie '!E33</f>
        <v>0</v>
      </c>
      <c r="G18" s="3" t="s">
        <v>244</v>
      </c>
      <c r="H18" s="74" t="str">
        <f>'SP 1 Verdeling EOL'!H56</f>
        <v>Formica EPD, 2022: “100% EoL naar incineration (C3)” — https://www.maiburg.nl/medias/EPD-Formica-HPL.pdf • Formica EPD (compact), 2022: idem — https://media.fritzoeengros.no/.../Formica_EPD.pdf</v>
      </c>
      <c r="I18" s="12" t="s">
        <v>249</v>
      </c>
    </row>
    <row r="19" spans="4:9" x14ac:dyDescent="0.2">
      <c r="D19" s="3"/>
      <c r="E19" s="3" t="s">
        <v>251</v>
      </c>
      <c r="F19" s="84">
        <f>'SP 2 EOL efficientie '!E34</f>
        <v>0.99049999999999994</v>
      </c>
      <c r="G19" s="3" t="s">
        <v>244</v>
      </c>
      <c r="H19" s="74" t="str">
        <f>'SP 1 Verdeling EOL'!H55</f>
        <v>Formica EPD, 2022: “100% EoL naar incineration (C3)” — https://www.maiburg.nl/medias/EPD-Formica-HPL.pdf • Formica EPD (compact), 2022: idem — https://media.fritzoeengros.no/.../Formica_EPD.pdf</v>
      </c>
      <c r="I19" s="12" t="s">
        <v>249</v>
      </c>
    </row>
    <row r="20" spans="4:9" x14ac:dyDescent="0.2">
      <c r="D20" s="3"/>
      <c r="E20" s="3" t="s">
        <v>252</v>
      </c>
      <c r="F20" s="84">
        <f>'SP 2 EOL efficientie '!E35</f>
        <v>0</v>
      </c>
      <c r="G20" s="3" t="s">
        <v>244</v>
      </c>
      <c r="H20" s="74" t="str">
        <f>'SP 1 Verdeling EOL'!H54</f>
        <v>Trespa, Second Life (actief hergebruikprogramma NL), 2025 — https://www.trespa.com/second-life</v>
      </c>
      <c r="I20" s="12" t="s">
        <v>249</v>
      </c>
    </row>
    <row r="21" spans="4:9" x14ac:dyDescent="0.2">
      <c r="D21" s="3"/>
      <c r="E21" s="3"/>
      <c r="F21" s="3"/>
      <c r="G21" s="3"/>
      <c r="I21" s="12"/>
    </row>
    <row r="22" spans="4:9" ht="11" thickBot="1" x14ac:dyDescent="0.3">
      <c r="D22" s="5" t="s">
        <v>253</v>
      </c>
      <c r="E22" s="3" t="s">
        <v>254</v>
      </c>
      <c r="F22" s="74" t="str">
        <f>'SP 3 hergebruik'!E7</f>
        <v>n.v.t.</v>
      </c>
      <c r="G22" s="3" t="s">
        <v>255</v>
      </c>
      <c r="H22" s="2" t="str">
        <f>'SP 3 hergebruik'!F7</f>
        <v>Na inspectie en reiniging kunnen ze direct opnieuw worden ingezet, zonder aanvullende bewerkingsstappen.</v>
      </c>
      <c r="I22" s="12" t="s">
        <v>256</v>
      </c>
    </row>
    <row r="23" spans="4:9" ht="10.5" thickTop="1" x14ac:dyDescent="0.2">
      <c r="D23" s="3"/>
      <c r="E23" s="3" t="s">
        <v>257</v>
      </c>
      <c r="F23" s="74" t="str">
        <f>'SP 3 hergebruik'!E8</f>
        <v>nv.t.</v>
      </c>
      <c r="G23" s="3" t="s">
        <v>255</v>
      </c>
      <c r="H23" s="2" t="str">
        <f>'SP 3 hergebruik'!F8</f>
        <v>Na inspectie en reiniging kunnen ze direct opnieuw worden ingezet, zonder aanvullende bewerkingsstappen.</v>
      </c>
      <c r="I23" s="12" t="s">
        <v>256</v>
      </c>
    </row>
    <row r="24" spans="4:9" x14ac:dyDescent="0.2">
      <c r="D24" s="3"/>
      <c r="E24" s="3" t="s">
        <v>258</v>
      </c>
      <c r="F24" s="74" t="str">
        <f>'SP 3 hergebruik'!D18</f>
        <v>0069-fab&amp;Hout, HPL, high pressure laminate, volkern (o.b.v. Particleboard, uncoated {RER}| market for | Cut-off, U en 637 kg/m3; 73% primair, 27% secundair)</v>
      </c>
      <c r="G24" s="3" t="s">
        <v>255</v>
      </c>
      <c r="H24" s="74" t="str">
        <f>'SP 3 hergebruik'!F18</f>
        <v>Of uitsluiting van modules A1–A3 van de specifieke LCA-berekening.</v>
      </c>
      <c r="I24" s="12" t="s">
        <v>256</v>
      </c>
    </row>
    <row r="25" spans="4:9" ht="20" x14ac:dyDescent="0.2">
      <c r="D25" s="3"/>
      <c r="E25" s="3" t="s">
        <v>259</v>
      </c>
      <c r="F25" s="78">
        <f>'SP 3 hergebruik'!E42</f>
        <v>0.5</v>
      </c>
      <c r="G25" s="3" t="s">
        <v>244</v>
      </c>
      <c r="H25" s="88" t="s">
        <v>260</v>
      </c>
      <c r="I25" s="12" t="s">
        <v>256</v>
      </c>
    </row>
    <row r="26" spans="4:9" x14ac:dyDescent="0.2">
      <c r="D26" s="3"/>
      <c r="E26" s="3"/>
      <c r="F26" s="3"/>
      <c r="G26" s="3"/>
      <c r="H26" s="3"/>
      <c r="I26" s="3"/>
    </row>
    <row r="27" spans="4:9" ht="11" thickBot="1" x14ac:dyDescent="0.3">
      <c r="D27" s="5" t="s">
        <v>261</v>
      </c>
      <c r="E27" s="3" t="s">
        <v>262</v>
      </c>
      <c r="F27" s="74" t="str">
        <f>'SP 4 recycling'!E7</f>
        <v xml:space="preserve"> </v>
      </c>
      <c r="G27" s="3" t="s">
        <v>255</v>
      </c>
      <c r="H27" s="78" t="str">
        <f>'SP 4 recycling'!F7</f>
        <v xml:space="preserve"> </v>
      </c>
      <c r="I27" s="12" t="s">
        <v>263</v>
      </c>
    </row>
    <row r="28" spans="4:9" ht="10.5" thickTop="1" x14ac:dyDescent="0.2">
      <c r="D28" s="3"/>
      <c r="E28" s="3" t="s">
        <v>264</v>
      </c>
      <c r="F28" s="74" t="str">
        <f>'SP 4 recycling'!E8</f>
        <v xml:space="preserve"> </v>
      </c>
      <c r="G28" s="3" t="s">
        <v>255</v>
      </c>
      <c r="H28" s="78" t="str">
        <f>'SP 4 recycling'!F8</f>
        <v xml:space="preserve"> </v>
      </c>
      <c r="I28" s="12" t="s">
        <v>263</v>
      </c>
    </row>
    <row r="29" spans="4:9" x14ac:dyDescent="0.2">
      <c r="D29" s="3"/>
      <c r="E29" s="3" t="s">
        <v>265</v>
      </c>
      <c r="F29" s="74" t="str">
        <f>'SP 4 recycling'!D18</f>
        <v/>
      </c>
      <c r="G29" s="3" t="s">
        <v>255</v>
      </c>
      <c r="H29" s="78">
        <f>'SP 4 recycling'!F18</f>
        <v>0</v>
      </c>
      <c r="I29" s="12" t="s">
        <v>263</v>
      </c>
    </row>
    <row r="30" spans="4:9" x14ac:dyDescent="0.2">
      <c r="D30" s="3"/>
      <c r="E30" s="3" t="s">
        <v>266</v>
      </c>
      <c r="F30" s="78">
        <f>'SP 4 recycling'!E37</f>
        <v>0</v>
      </c>
      <c r="G30" s="3" t="s">
        <v>244</v>
      </c>
      <c r="H30" s="78"/>
      <c r="I30" s="12" t="s">
        <v>263</v>
      </c>
    </row>
    <row r="31" spans="4:9" x14ac:dyDescent="0.2">
      <c r="D31" s="3"/>
      <c r="E31" s="3"/>
      <c r="F31" s="3"/>
      <c r="G31" s="3"/>
      <c r="H31" s="89"/>
      <c r="I31" s="3"/>
    </row>
    <row r="32" spans="4:9" ht="11" thickBot="1" x14ac:dyDescent="0.3">
      <c r="D32" s="5" t="s">
        <v>267</v>
      </c>
      <c r="E32" s="3" t="s">
        <v>268</v>
      </c>
      <c r="F32" s="80">
        <f>'SP 5 AVI'!E15</f>
        <v>13.99</v>
      </c>
      <c r="G32" s="3" t="s">
        <v>269</v>
      </c>
      <c r="H32" s="81" t="str">
        <f>'SP 5 AVI'!$F$15</f>
        <v>o.b.v. 0685-avC&amp;Verbranden hout, verontreinigd plaatmateriaal met hoog lijmgehalte (13,99 MJ/kg) (o.b.v. Waste building wood, chrome preserved {CH}| treatment of, municipal incineration | Cut-off, U; u=6,66%, koolstof = 0,4318 kg C/kg dry matter)</v>
      </c>
      <c r="I32" s="12" t="s">
        <v>270</v>
      </c>
    </row>
    <row r="33" spans="4:9" ht="11.5" thickTop="1" thickBot="1" x14ac:dyDescent="0.3">
      <c r="D33" s="5"/>
      <c r="E33" s="3"/>
      <c r="F33" s="80"/>
      <c r="G33" s="3"/>
      <c r="H33" s="81"/>
      <c r="I33" s="12"/>
    </row>
    <row r="34" spans="4:9" ht="10.5" thickTop="1" x14ac:dyDescent="0.2">
      <c r="D34" s="3"/>
      <c r="E34" s="3" t="s">
        <v>271</v>
      </c>
      <c r="F34" s="2" t="s">
        <v>480</v>
      </c>
      <c r="G34" s="3"/>
      <c r="H34" s="2" t="s">
        <v>531</v>
      </c>
      <c r="I34" s="3" t="s">
        <v>272</v>
      </c>
    </row>
    <row r="35" spans="4:9" x14ac:dyDescent="0.2">
      <c r="D35" s="3"/>
      <c r="E35" s="3"/>
      <c r="F35" s="3"/>
      <c r="G35" s="3"/>
      <c r="H35" s="3"/>
      <c r="I35" s="3"/>
    </row>
    <row r="36" spans="4:9" ht="11" thickBot="1" x14ac:dyDescent="0.3">
      <c r="D36" s="5" t="s">
        <v>273</v>
      </c>
      <c r="E36" s="3" t="s">
        <v>274</v>
      </c>
      <c r="F36" s="2"/>
      <c r="G36" s="3" t="s">
        <v>255</v>
      </c>
      <c r="H36" s="2"/>
      <c r="I36" s="3" t="s">
        <v>275</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38" workbookViewId="0">
      <selection activeCell="N79" sqref="N79"/>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3" t="s">
        <v>276</v>
      </c>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row>
    <row r="3" spans="2:30" ht="10.5" thickTop="1" x14ac:dyDescent="0.2">
      <c r="C3" s="14" t="s">
        <v>277</v>
      </c>
    </row>
    <row r="5" spans="2:30" ht="18" thickBot="1" x14ac:dyDescent="0.5">
      <c r="C5" s="15" t="s">
        <v>278</v>
      </c>
      <c r="D5" s="15"/>
      <c r="E5" s="83" t="s">
        <v>253</v>
      </c>
      <c r="F5" s="15"/>
      <c r="G5" s="15"/>
      <c r="H5" s="15"/>
      <c r="I5" s="15"/>
      <c r="J5" s="15"/>
      <c r="K5" s="15"/>
      <c r="L5" s="15"/>
      <c r="M5" s="15"/>
      <c r="N5" s="15"/>
      <c r="O5" s="15"/>
      <c r="P5" s="15"/>
      <c r="Q5" s="15"/>
      <c r="R5" s="15"/>
      <c r="S5" s="15"/>
      <c r="T5" s="15"/>
      <c r="U5" s="15"/>
      <c r="V5" s="15"/>
      <c r="W5" s="15"/>
      <c r="X5" s="15"/>
      <c r="Y5" s="15"/>
      <c r="Z5" s="15"/>
      <c r="AA5" s="15"/>
      <c r="AB5" s="15"/>
      <c r="AC5" s="15"/>
      <c r="AD5" s="15"/>
    </row>
    <row r="6" spans="2:30" ht="10.5" thickTop="1" x14ac:dyDescent="0.2">
      <c r="D6" s="14"/>
    </row>
    <row r="7" spans="2:30" ht="11.5" x14ac:dyDescent="0.25">
      <c r="D7" s="16" t="s">
        <v>280</v>
      </c>
      <c r="E7" t="s">
        <v>281</v>
      </c>
    </row>
    <row r="8" spans="2:30" ht="11.5" x14ac:dyDescent="0.25">
      <c r="D8" s="16"/>
      <c r="E8" s="17" t="s">
        <v>282</v>
      </c>
    </row>
    <row r="9" spans="2:30" ht="11.5" x14ac:dyDescent="0.25">
      <c r="D9" s="16"/>
    </row>
    <row r="10" spans="2:30" ht="11.5" x14ac:dyDescent="0.25">
      <c r="D10" s="16"/>
    </row>
    <row r="11" spans="2:30" ht="11.5" x14ac:dyDescent="0.25">
      <c r="D11" s="16" t="s">
        <v>283</v>
      </c>
      <c r="E11" s="18" t="s">
        <v>284</v>
      </c>
    </row>
    <row r="12" spans="2:30" ht="11.5" x14ac:dyDescent="0.25">
      <c r="D12" s="16"/>
      <c r="E12" s="18"/>
    </row>
    <row r="13" spans="2:30" ht="24" customHeight="1" x14ac:dyDescent="0.25">
      <c r="D13" s="16"/>
      <c r="E13" s="91" t="s">
        <v>285</v>
      </c>
      <c r="F13" s="91"/>
      <c r="G13" s="91"/>
      <c r="H13" s="91"/>
      <c r="I13" s="91"/>
      <c r="J13" s="91"/>
      <c r="K13" s="91"/>
      <c r="L13" s="91"/>
      <c r="M13" s="91"/>
    </row>
    <row r="14" spans="2:30" ht="11.5" x14ac:dyDescent="0.25">
      <c r="D14" s="16"/>
      <c r="E14" s="92" t="s">
        <v>286</v>
      </c>
      <c r="F14" s="92"/>
      <c r="G14" s="92"/>
      <c r="H14" s="92"/>
      <c r="I14" s="92"/>
      <c r="J14" s="92"/>
      <c r="K14" s="92"/>
      <c r="L14" s="92"/>
      <c r="M14" s="92"/>
    </row>
    <row r="15" spans="2:30" ht="75" customHeight="1" x14ac:dyDescent="0.25">
      <c r="D15" s="16"/>
      <c r="E15" s="93" t="s">
        <v>501</v>
      </c>
      <c r="F15" s="93"/>
      <c r="G15" s="93"/>
      <c r="H15" s="93"/>
      <c r="I15" s="93"/>
      <c r="J15" s="93"/>
      <c r="K15" s="93"/>
      <c r="L15" s="93"/>
      <c r="M15" s="93"/>
    </row>
    <row r="16" spans="2:30" ht="11.5" x14ac:dyDescent="0.25">
      <c r="D16" s="16"/>
    </row>
    <row r="17" spans="4:30" ht="31.5" customHeight="1" x14ac:dyDescent="0.25">
      <c r="D17" s="16"/>
      <c r="E17" s="94" t="s">
        <v>287</v>
      </c>
      <c r="F17" s="91"/>
      <c r="G17" s="91"/>
      <c r="H17" s="91"/>
      <c r="I17" s="91"/>
      <c r="J17" s="91"/>
      <c r="K17" s="91"/>
      <c r="L17" s="91"/>
      <c r="M17" s="91"/>
    </row>
    <row r="18" spans="4:30" ht="11.5" x14ac:dyDescent="0.25">
      <c r="D18" s="16"/>
      <c r="E18" s="92" t="s">
        <v>286</v>
      </c>
      <c r="F18" s="92"/>
      <c r="G18" s="92"/>
      <c r="H18" s="92"/>
      <c r="I18" s="92"/>
      <c r="J18" s="92"/>
      <c r="K18" s="92"/>
      <c r="L18" s="92"/>
      <c r="M18" s="92"/>
    </row>
    <row r="19" spans="4:30" ht="75" customHeight="1" x14ac:dyDescent="0.25">
      <c r="D19" s="16"/>
      <c r="E19" s="93" t="s">
        <v>502</v>
      </c>
      <c r="F19" s="93"/>
      <c r="G19" s="93"/>
      <c r="H19" s="93"/>
      <c r="I19" s="93"/>
      <c r="J19" s="93"/>
      <c r="K19" s="93"/>
      <c r="L19" s="93"/>
      <c r="M19" s="93"/>
    </row>
    <row r="20" spans="4:30" ht="11.5" x14ac:dyDescent="0.25">
      <c r="D20" s="16"/>
    </row>
    <row r="21" spans="4:30" ht="24" customHeight="1" x14ac:dyDescent="0.25">
      <c r="D21" s="16"/>
      <c r="E21" s="91" t="s">
        <v>288</v>
      </c>
      <c r="F21" s="91"/>
      <c r="G21" s="91"/>
      <c r="H21" s="91"/>
      <c r="I21" s="91"/>
      <c r="J21" s="91"/>
      <c r="K21" s="91"/>
      <c r="L21" s="91"/>
      <c r="M21" s="91"/>
    </row>
    <row r="22" spans="4:30" ht="11.5" x14ac:dyDescent="0.25">
      <c r="D22" s="16"/>
      <c r="E22" s="92" t="s">
        <v>286</v>
      </c>
      <c r="F22" s="92"/>
      <c r="G22" s="92"/>
      <c r="H22" s="92"/>
      <c r="I22" s="92"/>
      <c r="J22" s="92"/>
      <c r="K22" s="92"/>
      <c r="L22" s="92"/>
      <c r="M22" s="92"/>
    </row>
    <row r="23" spans="4:30" ht="75" customHeight="1" x14ac:dyDescent="0.25">
      <c r="D23" s="16"/>
      <c r="E23" s="93" t="s">
        <v>503</v>
      </c>
      <c r="F23" s="93"/>
      <c r="G23" s="93"/>
      <c r="H23" s="93"/>
      <c r="I23" s="93"/>
      <c r="J23" s="93"/>
      <c r="K23" s="93"/>
      <c r="L23" s="93"/>
      <c r="M23" s="93"/>
    </row>
    <row r="24" spans="4:30" ht="11.5" x14ac:dyDescent="0.25">
      <c r="D24" s="16"/>
    </row>
    <row r="25" spans="4:30" ht="24" customHeight="1" x14ac:dyDescent="0.25">
      <c r="D25" s="16"/>
      <c r="E25" s="91" t="s">
        <v>289</v>
      </c>
      <c r="F25" s="91"/>
      <c r="G25" s="91"/>
      <c r="H25" s="91"/>
      <c r="I25" s="91"/>
      <c r="J25" s="91"/>
      <c r="K25" s="91"/>
      <c r="L25" s="91"/>
      <c r="M25" s="91"/>
    </row>
    <row r="26" spans="4:30" ht="11.5" x14ac:dyDescent="0.25">
      <c r="D26" s="16"/>
      <c r="E26" s="92" t="s">
        <v>286</v>
      </c>
      <c r="F26" s="92"/>
      <c r="G26" s="92"/>
      <c r="H26" s="92"/>
      <c r="I26" s="92"/>
      <c r="J26" s="92"/>
      <c r="K26" s="92"/>
      <c r="L26" s="92"/>
      <c r="M26" s="92"/>
      <c r="AD26" s="19" t="s">
        <v>290</v>
      </c>
    </row>
    <row r="27" spans="4:30" ht="75" customHeight="1" x14ac:dyDescent="0.25">
      <c r="D27" s="16"/>
      <c r="E27" s="93" t="s">
        <v>504</v>
      </c>
      <c r="F27" s="93"/>
      <c r="G27" s="93"/>
      <c r="H27" s="93"/>
      <c r="I27" s="93"/>
      <c r="J27" s="93"/>
      <c r="K27" s="93"/>
      <c r="L27" s="93"/>
      <c r="M27" s="93"/>
    </row>
    <row r="28" spans="4:30" ht="11.5" x14ac:dyDescent="0.25">
      <c r="D28" s="16"/>
    </row>
    <row r="29" spans="4:30" ht="11.5" x14ac:dyDescent="0.25">
      <c r="D29" s="16"/>
      <c r="AB29" s="6"/>
    </row>
    <row r="30" spans="4:30" ht="11.5" x14ac:dyDescent="0.25">
      <c r="D30" s="16" t="s">
        <v>291</v>
      </c>
      <c r="E30" t="s">
        <v>292</v>
      </c>
    </row>
    <row r="31" spans="4:30" ht="11.5" x14ac:dyDescent="0.25">
      <c r="D31" s="16"/>
      <c r="E31" s="97" t="s">
        <v>293</v>
      </c>
      <c r="F31" s="98"/>
      <c r="G31" s="98"/>
      <c r="H31" s="98"/>
      <c r="I31" s="98"/>
      <c r="J31" s="98"/>
      <c r="K31" s="98"/>
      <c r="L31" s="98"/>
      <c r="M31" s="99"/>
      <c r="N31" t="s">
        <v>505</v>
      </c>
    </row>
    <row r="32" spans="4:30" ht="10.5" x14ac:dyDescent="0.25">
      <c r="E32" s="20" t="s">
        <v>294</v>
      </c>
    </row>
    <row r="34" spans="4:15" ht="11.5" x14ac:dyDescent="0.25">
      <c r="D34" s="16" t="s">
        <v>295</v>
      </c>
      <c r="E34" s="18" t="s">
        <v>296</v>
      </c>
    </row>
    <row r="35" spans="4:15" ht="11.5" x14ac:dyDescent="0.25">
      <c r="D35" s="16"/>
      <c r="E35" s="18"/>
    </row>
    <row r="36" spans="4:15" ht="48" customHeight="1" x14ac:dyDescent="0.2">
      <c r="D36" s="21" t="s">
        <v>297</v>
      </c>
      <c r="E36" s="91" t="s">
        <v>298</v>
      </c>
      <c r="F36" s="91"/>
      <c r="G36" s="91"/>
      <c r="H36" s="91"/>
      <c r="I36" s="91"/>
      <c r="J36" s="91"/>
      <c r="K36" s="91"/>
      <c r="L36" s="91"/>
      <c r="M36" s="91"/>
    </row>
    <row r="37" spans="4:15" ht="11.5" x14ac:dyDescent="0.25">
      <c r="D37" s="16"/>
      <c r="E37" s="92" t="s">
        <v>286</v>
      </c>
      <c r="F37" s="92"/>
      <c r="G37" s="92"/>
      <c r="H37" s="92"/>
      <c r="I37" s="92"/>
      <c r="J37" s="92"/>
      <c r="K37" s="92"/>
      <c r="L37" s="92"/>
      <c r="M37" s="92"/>
    </row>
    <row r="38" spans="4:15" ht="75" customHeight="1" x14ac:dyDescent="0.25">
      <c r="D38" s="16"/>
      <c r="E38" s="93" t="s">
        <v>506</v>
      </c>
      <c r="F38" s="93"/>
      <c r="G38" s="93"/>
      <c r="H38" s="93"/>
      <c r="I38" s="93"/>
      <c r="J38" s="93"/>
      <c r="K38" s="93"/>
      <c r="L38" s="93"/>
      <c r="M38" s="93"/>
      <c r="N38" s="76" t="s">
        <v>507</v>
      </c>
      <c r="O38" t="s">
        <v>508</v>
      </c>
    </row>
    <row r="39" spans="4:15" ht="11.5" x14ac:dyDescent="0.25">
      <c r="D39" s="16"/>
    </row>
    <row r="40" spans="4:15" ht="24" customHeight="1" x14ac:dyDescent="0.25">
      <c r="D40" s="16"/>
      <c r="E40" s="91" t="s">
        <v>299</v>
      </c>
      <c r="F40" s="91"/>
      <c r="G40" s="91"/>
      <c r="H40" s="91"/>
      <c r="I40" s="91"/>
      <c r="J40" s="91"/>
      <c r="K40" s="91"/>
      <c r="L40" s="91"/>
      <c r="M40" s="91"/>
    </row>
    <row r="41" spans="4:15" ht="11.5" x14ac:dyDescent="0.25">
      <c r="D41" s="16"/>
      <c r="E41" s="92" t="s">
        <v>286</v>
      </c>
      <c r="F41" s="92"/>
      <c r="G41" s="92"/>
      <c r="H41" s="92"/>
      <c r="I41" s="92"/>
      <c r="J41" s="92"/>
      <c r="K41" s="92"/>
      <c r="L41" s="92"/>
      <c r="M41" s="92"/>
    </row>
    <row r="42" spans="4:15" ht="75" customHeight="1" x14ac:dyDescent="0.25">
      <c r="D42" s="16"/>
      <c r="E42" s="93" t="s">
        <v>509</v>
      </c>
      <c r="F42" s="93"/>
      <c r="G42" s="93"/>
      <c r="H42" s="93"/>
      <c r="I42" s="93"/>
      <c r="J42" s="93"/>
      <c r="K42" s="93"/>
      <c r="L42" s="93"/>
      <c r="M42" s="93"/>
    </row>
    <row r="43" spans="4:15" ht="11.5" x14ac:dyDescent="0.25">
      <c r="D43" s="16"/>
    </row>
    <row r="44" spans="4:15" ht="36" customHeight="1" x14ac:dyDescent="0.25">
      <c r="D44" s="16"/>
      <c r="E44" s="91" t="s">
        <v>300</v>
      </c>
      <c r="F44" s="91"/>
      <c r="G44" s="91"/>
      <c r="H44" s="91"/>
      <c r="I44" s="91"/>
      <c r="J44" s="91"/>
      <c r="K44" s="91"/>
      <c r="L44" s="91"/>
      <c r="M44" s="91"/>
    </row>
    <row r="45" spans="4:15" ht="11.5" x14ac:dyDescent="0.25">
      <c r="D45" s="16"/>
      <c r="E45" s="92" t="s">
        <v>286</v>
      </c>
      <c r="F45" s="92"/>
      <c r="G45" s="92"/>
      <c r="H45" s="92"/>
      <c r="I45" s="92"/>
      <c r="J45" s="92"/>
      <c r="K45" s="92"/>
      <c r="L45" s="92"/>
      <c r="M45" s="92"/>
    </row>
    <row r="46" spans="4:15" ht="75" customHeight="1" x14ac:dyDescent="0.25">
      <c r="D46" s="16"/>
      <c r="E46" s="93" t="s">
        <v>510</v>
      </c>
      <c r="F46" s="93"/>
      <c r="G46" s="93"/>
      <c r="H46" s="93"/>
      <c r="I46" s="93"/>
      <c r="J46" s="93"/>
      <c r="K46" s="93"/>
      <c r="L46" s="93"/>
      <c r="M46" s="93"/>
    </row>
    <row r="47" spans="4:15" ht="11.5" x14ac:dyDescent="0.25">
      <c r="D47" s="16"/>
    </row>
    <row r="48" spans="4:15" ht="36" customHeight="1" x14ac:dyDescent="0.25">
      <c r="D48" s="16"/>
      <c r="E48" s="91" t="s">
        <v>301</v>
      </c>
      <c r="F48" s="91"/>
      <c r="G48" s="91"/>
      <c r="H48" s="91"/>
      <c r="I48" s="91"/>
      <c r="J48" s="91"/>
      <c r="K48" s="91"/>
      <c r="L48" s="91"/>
      <c r="M48" s="91"/>
    </row>
    <row r="49" spans="4:13" ht="11.5" x14ac:dyDescent="0.25">
      <c r="D49" s="16"/>
      <c r="E49" s="92" t="s">
        <v>286</v>
      </c>
      <c r="F49" s="92"/>
      <c r="G49" s="92"/>
      <c r="H49" s="92"/>
      <c r="I49" s="92"/>
      <c r="J49" s="92"/>
      <c r="K49" s="92"/>
      <c r="L49" s="92"/>
      <c r="M49" s="92"/>
    </row>
    <row r="50" spans="4:13" ht="75" customHeight="1" x14ac:dyDescent="0.25">
      <c r="D50" s="16"/>
      <c r="E50" s="93" t="s">
        <v>511</v>
      </c>
      <c r="F50" s="93"/>
      <c r="G50" s="93"/>
      <c r="H50" s="93"/>
      <c r="I50" s="93"/>
      <c r="J50" s="93"/>
      <c r="K50" s="93"/>
      <c r="L50" s="93"/>
      <c r="M50" s="93"/>
    </row>
    <row r="52" spans="4:13" ht="11.5" x14ac:dyDescent="0.25">
      <c r="D52" s="16" t="s">
        <v>302</v>
      </c>
      <c r="E52" t="s">
        <v>303</v>
      </c>
      <c r="G52" t="s">
        <v>304</v>
      </c>
    </row>
    <row r="53" spans="4:13" x14ac:dyDescent="0.2">
      <c r="E53" s="2" t="s">
        <v>490</v>
      </c>
      <c r="G53" s="114" t="s">
        <v>512</v>
      </c>
      <c r="H53" s="101"/>
      <c r="I53" s="101"/>
      <c r="J53" s="101"/>
      <c r="K53" s="101"/>
    </row>
    <row r="55" spans="4:13" x14ac:dyDescent="0.2">
      <c r="E55" t="s">
        <v>306</v>
      </c>
      <c r="G55" t="s">
        <v>304</v>
      </c>
    </row>
    <row r="56" spans="4:13" x14ac:dyDescent="0.2">
      <c r="E56" s="2" t="s">
        <v>279</v>
      </c>
      <c r="G56" s="100" t="s">
        <v>305</v>
      </c>
      <c r="H56" s="101"/>
      <c r="I56" s="101"/>
      <c r="J56" s="101"/>
      <c r="K56" s="101"/>
    </row>
    <row r="58" spans="4:13" x14ac:dyDescent="0.2">
      <c r="E58" t="s">
        <v>307</v>
      </c>
      <c r="G58" t="s">
        <v>304</v>
      </c>
    </row>
    <row r="59" spans="4:13" x14ac:dyDescent="0.2">
      <c r="E59" s="2" t="s">
        <v>279</v>
      </c>
      <c r="G59" s="100" t="s">
        <v>305</v>
      </c>
      <c r="H59" s="101"/>
      <c r="I59" s="101"/>
      <c r="J59" s="101"/>
      <c r="K59" s="101"/>
    </row>
    <row r="61" spans="4:13" x14ac:dyDescent="0.2">
      <c r="E61" t="s">
        <v>308</v>
      </c>
      <c r="G61" t="s">
        <v>304</v>
      </c>
    </row>
    <row r="62" spans="4:13" x14ac:dyDescent="0.2">
      <c r="E62" s="2" t="s">
        <v>279</v>
      </c>
      <c r="G62" s="100" t="s">
        <v>305</v>
      </c>
      <c r="H62" s="101"/>
      <c r="I62" s="101"/>
      <c r="J62" s="101"/>
      <c r="K62" s="101"/>
    </row>
    <row r="64" spans="4:13" x14ac:dyDescent="0.2">
      <c r="E64" t="s">
        <v>309</v>
      </c>
      <c r="G64" t="s">
        <v>304</v>
      </c>
    </row>
    <row r="65" spans="4:13" x14ac:dyDescent="0.2">
      <c r="E65" s="2" t="s">
        <v>279</v>
      </c>
      <c r="G65" s="100" t="s">
        <v>305</v>
      </c>
      <c r="H65" s="101"/>
      <c r="I65" s="101"/>
      <c r="J65" s="101"/>
      <c r="K65" s="101"/>
    </row>
    <row r="67" spans="4:13" x14ac:dyDescent="0.2">
      <c r="E67" t="s">
        <v>310</v>
      </c>
      <c r="G67" t="s">
        <v>304</v>
      </c>
    </row>
    <row r="68" spans="4:13" x14ac:dyDescent="0.2">
      <c r="E68" s="2" t="s">
        <v>279</v>
      </c>
      <c r="G68" s="100" t="s">
        <v>305</v>
      </c>
      <c r="H68" s="101"/>
      <c r="I68" s="101"/>
      <c r="J68" s="101"/>
      <c r="K68" s="101"/>
    </row>
    <row r="70" spans="4:13" x14ac:dyDescent="0.2">
      <c r="E70" t="s">
        <v>311</v>
      </c>
      <c r="G70" t="s">
        <v>304</v>
      </c>
    </row>
    <row r="71" spans="4:13" x14ac:dyDescent="0.2">
      <c r="E71" s="2" t="s">
        <v>279</v>
      </c>
      <c r="G71" s="100" t="s">
        <v>305</v>
      </c>
      <c r="H71" s="101"/>
      <c r="I71" s="101"/>
      <c r="J71" s="101"/>
      <c r="K71" s="101"/>
    </row>
    <row r="73" spans="4:13" x14ac:dyDescent="0.2">
      <c r="E73" t="s">
        <v>312</v>
      </c>
      <c r="G73" t="s">
        <v>304</v>
      </c>
    </row>
    <row r="74" spans="4:13" x14ac:dyDescent="0.2">
      <c r="E74" s="2" t="s">
        <v>279</v>
      </c>
      <c r="G74" s="100" t="s">
        <v>305</v>
      </c>
      <c r="H74" s="101"/>
      <c r="I74" s="101"/>
      <c r="J74" s="101"/>
      <c r="K74" s="101"/>
    </row>
    <row r="77" spans="4:13" ht="11.5" x14ac:dyDescent="0.25">
      <c r="D77" s="16" t="s">
        <v>313</v>
      </c>
      <c r="E77" t="s">
        <v>314</v>
      </c>
    </row>
    <row r="78" spans="4:13" ht="11.5" x14ac:dyDescent="0.25">
      <c r="D78" s="16"/>
      <c r="E78" s="92" t="s">
        <v>286</v>
      </c>
      <c r="F78" s="92"/>
      <c r="G78" s="92"/>
      <c r="H78" s="92"/>
      <c r="I78" s="92"/>
      <c r="J78" s="92"/>
      <c r="K78" s="92"/>
      <c r="L78" s="92"/>
      <c r="M78" s="92"/>
    </row>
    <row r="79" spans="4:13" ht="75" customHeight="1" x14ac:dyDescent="0.25">
      <c r="D79" s="16"/>
      <c r="E79" s="95" t="s">
        <v>513</v>
      </c>
      <c r="F79" s="96"/>
      <c r="G79" s="96"/>
      <c r="H79" s="96"/>
      <c r="I79" s="96"/>
      <c r="J79" s="96"/>
      <c r="K79" s="96"/>
      <c r="L79" s="96"/>
      <c r="M79" s="96"/>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20" workbookViewId="0">
      <selection activeCell="H57" sqref="H57"/>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4" customWidth="1"/>
    <col min="10" max="10" width="2" style="25" customWidth="1"/>
    <col min="11" max="11" width="31.77734375" customWidth="1"/>
    <col min="12" max="12" width="35.44140625" customWidth="1"/>
    <col min="13" max="13" width="38.109375" customWidth="1"/>
  </cols>
  <sheetData>
    <row r="2" spans="2:24" ht="20.5" thickBot="1" x14ac:dyDescent="0.55000000000000004">
      <c r="B2" s="13" t="s">
        <v>316</v>
      </c>
      <c r="C2" s="13"/>
      <c r="D2" s="13"/>
      <c r="E2" s="13"/>
      <c r="F2" s="13"/>
      <c r="G2" s="13"/>
      <c r="H2" s="13"/>
      <c r="I2" s="22"/>
      <c r="J2" s="23"/>
      <c r="K2" s="13" t="s">
        <v>317</v>
      </c>
      <c r="L2" s="13"/>
      <c r="M2" s="13"/>
      <c r="N2" s="13"/>
      <c r="O2" s="13"/>
      <c r="P2" s="13"/>
      <c r="Q2" s="13"/>
      <c r="R2" s="13"/>
      <c r="S2" s="13"/>
      <c r="T2" s="13"/>
      <c r="U2" s="13"/>
      <c r="V2" s="13"/>
      <c r="W2" s="13"/>
      <c r="X2" s="13"/>
    </row>
    <row r="3" spans="2:24" ht="10.5" thickTop="1" x14ac:dyDescent="0.2"/>
    <row r="4" spans="2:24" x14ac:dyDescent="0.2">
      <c r="D4" s="14"/>
    </row>
    <row r="6" spans="2:24" ht="15.5" thickBot="1" x14ac:dyDescent="0.45">
      <c r="D6" s="27" t="s">
        <v>318</v>
      </c>
      <c r="E6" s="27"/>
      <c r="F6" s="27"/>
      <c r="G6" s="27"/>
      <c r="H6" s="27"/>
      <c r="I6" s="28"/>
      <c r="J6" s="29"/>
      <c r="K6" s="27"/>
      <c r="L6" s="27"/>
      <c r="M6" s="27"/>
      <c r="N6" s="27"/>
      <c r="O6" s="27"/>
      <c r="P6" s="27"/>
      <c r="Q6" s="27"/>
      <c r="R6" s="27"/>
      <c r="S6" s="27"/>
      <c r="T6" s="27"/>
      <c r="U6" s="27"/>
      <c r="V6" s="27"/>
      <c r="W6" s="27"/>
      <c r="X6" s="27"/>
    </row>
    <row r="8" spans="2:24" ht="16" customHeight="1" thickBot="1" x14ac:dyDescent="0.45">
      <c r="D8" s="27" t="s">
        <v>280</v>
      </c>
      <c r="E8" s="91" t="s">
        <v>319</v>
      </c>
      <c r="F8" s="91"/>
      <c r="G8" s="91"/>
      <c r="H8" s="91"/>
      <c r="K8" s="30" t="s">
        <v>320</v>
      </c>
    </row>
    <row r="9" spans="2:24" x14ac:dyDescent="0.2">
      <c r="E9" s="91"/>
      <c r="F9" s="91"/>
      <c r="G9" s="91"/>
      <c r="H9" s="91"/>
    </row>
    <row r="10" spans="2:24" x14ac:dyDescent="0.2">
      <c r="E10" s="91"/>
      <c r="F10" s="91"/>
      <c r="G10" s="91"/>
      <c r="H10" s="91"/>
    </row>
    <row r="11" spans="2:24" x14ac:dyDescent="0.2">
      <c r="E11" s="91"/>
      <c r="F11" s="91"/>
      <c r="G11" s="91"/>
      <c r="H11" s="91"/>
    </row>
    <row r="13" spans="2:24" ht="15.5" thickBot="1" x14ac:dyDescent="0.45">
      <c r="D13" s="27" t="s">
        <v>283</v>
      </c>
      <c r="E13" t="s">
        <v>321</v>
      </c>
    </row>
    <row r="15" spans="2:24" ht="11" thickBot="1" x14ac:dyDescent="0.3">
      <c r="E15" s="31" t="s">
        <v>322</v>
      </c>
      <c r="F15" s="31" t="s">
        <v>323</v>
      </c>
      <c r="G15" s="31" t="s">
        <v>230</v>
      </c>
      <c r="H15" s="31" t="s">
        <v>317</v>
      </c>
    </row>
    <row r="16" spans="2:24" ht="50.5" thickTop="1" x14ac:dyDescent="0.2">
      <c r="E16" s="32" t="s">
        <v>324</v>
      </c>
      <c r="F16" s="33" t="s">
        <v>325</v>
      </c>
      <c r="G16" s="33" t="s">
        <v>326</v>
      </c>
      <c r="H16" s="34" t="s">
        <v>327</v>
      </c>
    </row>
    <row r="17" spans="4:8" ht="40" x14ac:dyDescent="0.2">
      <c r="E17" s="35" t="s">
        <v>328</v>
      </c>
      <c r="F17" s="36" t="s">
        <v>329</v>
      </c>
      <c r="G17" s="36" t="s">
        <v>330</v>
      </c>
      <c r="H17" s="37" t="s">
        <v>331</v>
      </c>
    </row>
    <row r="18" spans="4:8" ht="20" x14ac:dyDescent="0.2">
      <c r="E18" s="35" t="s">
        <v>253</v>
      </c>
      <c r="F18" s="36" t="s">
        <v>332</v>
      </c>
      <c r="G18" s="36" t="s">
        <v>333</v>
      </c>
      <c r="H18" s="37" t="s">
        <v>334</v>
      </c>
    </row>
    <row r="19" spans="4:8" ht="20" x14ac:dyDescent="0.2">
      <c r="E19" s="35" t="s">
        <v>335</v>
      </c>
      <c r="F19" s="36" t="s">
        <v>332</v>
      </c>
      <c r="G19" s="36" t="s">
        <v>336</v>
      </c>
      <c r="H19" s="37" t="s">
        <v>337</v>
      </c>
    </row>
    <row r="20" spans="4:8" ht="20" x14ac:dyDescent="0.2">
      <c r="E20" s="35" t="s">
        <v>338</v>
      </c>
      <c r="F20" s="36" t="s">
        <v>332</v>
      </c>
      <c r="G20" s="36" t="s">
        <v>339</v>
      </c>
      <c r="H20" s="37" t="s">
        <v>334</v>
      </c>
    </row>
    <row r="21" spans="4:8" x14ac:dyDescent="0.2">
      <c r="E21" s="38" t="s">
        <v>192</v>
      </c>
      <c r="F21" s="39" t="s">
        <v>332</v>
      </c>
      <c r="G21" s="39" t="s">
        <v>340</v>
      </c>
      <c r="H21" s="40" t="s">
        <v>337</v>
      </c>
    </row>
    <row r="22" spans="4:8" ht="11.5" x14ac:dyDescent="0.2">
      <c r="E22" s="41"/>
      <c r="F22" s="41"/>
      <c r="G22" s="41"/>
      <c r="H22" s="41"/>
    </row>
    <row r="23" spans="4:8" ht="10.5" x14ac:dyDescent="0.25">
      <c r="D23" s="11" t="s">
        <v>341</v>
      </c>
      <c r="E23" s="11" t="s">
        <v>342</v>
      </c>
    </row>
    <row r="24" spans="4:8" x14ac:dyDescent="0.2">
      <c r="E24" s="91" t="s">
        <v>343</v>
      </c>
      <c r="F24" s="104"/>
      <c r="G24" s="104"/>
      <c r="H24" s="104"/>
    </row>
    <row r="25" spans="4:8" x14ac:dyDescent="0.2">
      <c r="E25" s="104"/>
      <c r="F25" s="104"/>
      <c r="G25" s="104"/>
      <c r="H25" s="104"/>
    </row>
    <row r="26" spans="4:8" x14ac:dyDescent="0.2">
      <c r="E26" s="104"/>
      <c r="F26" s="104"/>
      <c r="G26" s="104"/>
      <c r="H26" s="104"/>
    </row>
    <row r="27" spans="4:8" ht="40" customHeight="1" x14ac:dyDescent="0.2">
      <c r="E27" s="104"/>
      <c r="F27" s="104"/>
      <c r="G27" s="104"/>
      <c r="H27" s="104"/>
    </row>
    <row r="29" spans="4:8" ht="10.5" x14ac:dyDescent="0.25">
      <c r="D29" s="11" t="s">
        <v>344</v>
      </c>
      <c r="E29" s="11" t="s">
        <v>345</v>
      </c>
    </row>
    <row r="30" spans="4:8" x14ac:dyDescent="0.2">
      <c r="E30" s="91" t="s">
        <v>346</v>
      </c>
      <c r="F30" s="104"/>
      <c r="G30" s="104"/>
      <c r="H30" s="104"/>
    </row>
    <row r="31" spans="4:8" x14ac:dyDescent="0.2">
      <c r="E31" s="104"/>
      <c r="F31" s="104"/>
      <c r="G31" s="104"/>
      <c r="H31" s="104"/>
    </row>
    <row r="32" spans="4:8" x14ac:dyDescent="0.2">
      <c r="E32" s="104"/>
      <c r="F32" s="104"/>
      <c r="G32" s="104"/>
      <c r="H32" s="104"/>
    </row>
    <row r="33" spans="4:11" x14ac:dyDescent="0.2">
      <c r="E33" s="104"/>
      <c r="F33" s="104"/>
      <c r="G33" s="104"/>
      <c r="H33" s="104"/>
    </row>
    <row r="34" spans="4:11" ht="147" customHeight="1" x14ac:dyDescent="0.2">
      <c r="E34" s="104"/>
      <c r="F34" s="104"/>
      <c r="G34" s="104"/>
      <c r="H34" s="104"/>
    </row>
    <row r="35" spans="4:11" ht="11.15" customHeight="1" x14ac:dyDescent="0.2"/>
    <row r="36" spans="4:11" ht="12" customHeight="1" x14ac:dyDescent="0.25">
      <c r="D36" s="11" t="s">
        <v>347</v>
      </c>
      <c r="E36" s="11" t="s">
        <v>348</v>
      </c>
    </row>
    <row r="37" spans="4:11" ht="10" customHeight="1" x14ac:dyDescent="0.2">
      <c r="E37" s="91" t="s">
        <v>349</v>
      </c>
      <c r="F37" s="104"/>
      <c r="G37" s="104"/>
      <c r="H37" s="104"/>
    </row>
    <row r="38" spans="4:11" x14ac:dyDescent="0.2">
      <c r="E38" s="104"/>
      <c r="F38" s="104"/>
      <c r="G38" s="104"/>
      <c r="H38" s="104"/>
    </row>
    <row r="39" spans="4:11" x14ac:dyDescent="0.2">
      <c r="E39" s="104"/>
      <c r="F39" s="104"/>
      <c r="G39" s="104"/>
      <c r="H39" s="104"/>
    </row>
    <row r="40" spans="4:11" ht="80.5" customHeight="1" x14ac:dyDescent="0.2">
      <c r="E40" s="104"/>
      <c r="F40" s="104"/>
      <c r="G40" s="104"/>
      <c r="H40" s="104"/>
    </row>
    <row r="41" spans="4:11" x14ac:dyDescent="0.2">
      <c r="K41" t="s">
        <v>350</v>
      </c>
    </row>
    <row r="43" spans="4:11" ht="15" x14ac:dyDescent="0.4">
      <c r="D43" s="42" t="s">
        <v>351</v>
      </c>
      <c r="E43" s="42" t="s">
        <v>352</v>
      </c>
      <c r="F43" s="42"/>
      <c r="G43" s="42"/>
      <c r="H43" s="42"/>
    </row>
    <row r="44" spans="4:11" ht="15" x14ac:dyDescent="0.4">
      <c r="D44" s="42"/>
      <c r="E44" t="s">
        <v>353</v>
      </c>
      <c r="F44" s="42"/>
      <c r="G44" s="42"/>
      <c r="H44" s="42"/>
    </row>
    <row r="45" spans="4:11" ht="11" thickBot="1" x14ac:dyDescent="0.3">
      <c r="E45" s="105" t="s">
        <v>354</v>
      </c>
      <c r="F45" s="106"/>
      <c r="G45" s="31" t="s">
        <v>355</v>
      </c>
      <c r="H45" s="31" t="s">
        <v>233</v>
      </c>
    </row>
    <row r="46" spans="4:11" ht="10.5" thickTop="1" x14ac:dyDescent="0.2">
      <c r="E46" s="107" t="s">
        <v>356</v>
      </c>
      <c r="F46" s="108"/>
      <c r="G46" s="79" t="s">
        <v>514</v>
      </c>
      <c r="H46" s="79" t="s">
        <v>357</v>
      </c>
    </row>
    <row r="47" spans="4:11" x14ac:dyDescent="0.2">
      <c r="E47" s="102" t="s">
        <v>241</v>
      </c>
      <c r="F47" s="103"/>
      <c r="G47" s="79" t="s">
        <v>515</v>
      </c>
      <c r="H47" s="79" t="s">
        <v>357</v>
      </c>
    </row>
    <row r="48" spans="4:11" x14ac:dyDescent="0.2">
      <c r="E48" s="102" t="s">
        <v>242</v>
      </c>
      <c r="F48" s="103"/>
      <c r="G48" s="79" t="s">
        <v>357</v>
      </c>
      <c r="H48" s="79" t="s">
        <v>357</v>
      </c>
    </row>
    <row r="50" spans="5:8" x14ac:dyDescent="0.2">
      <c r="E50" t="s">
        <v>358</v>
      </c>
    </row>
    <row r="51" spans="5:8" ht="11" thickBot="1" x14ac:dyDescent="0.3">
      <c r="E51" s="31" t="s">
        <v>322</v>
      </c>
      <c r="F51" s="31" t="s">
        <v>359</v>
      </c>
      <c r="G51" s="31" t="s">
        <v>233</v>
      </c>
      <c r="H51" s="31" t="s">
        <v>360</v>
      </c>
    </row>
    <row r="52" spans="5:8" x14ac:dyDescent="0.2">
      <c r="E52" s="38" t="s">
        <v>324</v>
      </c>
      <c r="F52" s="43">
        <v>0</v>
      </c>
      <c r="G52" s="26" t="s">
        <v>497</v>
      </c>
      <c r="H52" s="26"/>
    </row>
    <row r="53" spans="5:8" ht="20" x14ac:dyDescent="0.2">
      <c r="E53" s="38" t="s">
        <v>328</v>
      </c>
      <c r="F53" s="43">
        <v>0</v>
      </c>
      <c r="G53" s="26" t="s">
        <v>516</v>
      </c>
      <c r="H53" s="26"/>
    </row>
    <row r="54" spans="5:8" ht="30" x14ac:dyDescent="0.2">
      <c r="E54" s="38" t="s">
        <v>253</v>
      </c>
      <c r="F54" s="43">
        <v>0.01</v>
      </c>
      <c r="G54" s="26" t="s">
        <v>518</v>
      </c>
      <c r="H54" s="26" t="s">
        <v>517</v>
      </c>
    </row>
    <row r="55" spans="5:8" ht="30" x14ac:dyDescent="0.2">
      <c r="E55" s="38" t="s">
        <v>335</v>
      </c>
      <c r="F55" s="43">
        <v>0</v>
      </c>
      <c r="G55" s="26" t="s">
        <v>520</v>
      </c>
      <c r="H55" s="26" t="s">
        <v>519</v>
      </c>
    </row>
    <row r="56" spans="5:8" ht="30" x14ac:dyDescent="0.2">
      <c r="E56" s="38" t="s">
        <v>361</v>
      </c>
      <c r="F56" s="43">
        <v>0.99</v>
      </c>
      <c r="G56" s="26" t="s">
        <v>521</v>
      </c>
      <c r="H56" s="26" t="s">
        <v>519</v>
      </c>
    </row>
    <row r="57" spans="5:8" ht="20" x14ac:dyDescent="0.2">
      <c r="E57" s="38" t="s">
        <v>192</v>
      </c>
      <c r="F57" s="43">
        <v>0</v>
      </c>
      <c r="G57" s="26" t="s">
        <v>522</v>
      </c>
      <c r="H57" s="26"/>
    </row>
    <row r="58" spans="5:8" ht="10.5" x14ac:dyDescent="0.25">
      <c r="E58" s="44" t="s">
        <v>362</v>
      </c>
      <c r="F58" s="45">
        <f>SUM(F54:F57)</f>
        <v>1</v>
      </c>
      <c r="G58" s="46" t="s">
        <v>363</v>
      </c>
      <c r="H58" s="46"/>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9" workbookViewId="0">
      <selection activeCell="E28" sqref="E28"/>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4" customWidth="1"/>
    <col min="9" max="9" width="2.77734375" style="25" customWidth="1"/>
    <col min="10" max="10" width="73.77734375" customWidth="1"/>
    <col min="11" max="11" width="23.109375" customWidth="1"/>
    <col min="12" max="12" width="67.77734375" customWidth="1"/>
  </cols>
  <sheetData>
    <row r="2" spans="2:18" ht="20.5" thickBot="1" x14ac:dyDescent="0.55000000000000004">
      <c r="B2" s="13" t="s">
        <v>364</v>
      </c>
      <c r="C2" s="13"/>
      <c r="D2" s="13"/>
      <c r="E2" s="13"/>
      <c r="F2" s="13"/>
      <c r="G2" s="13"/>
      <c r="H2" s="22"/>
      <c r="I2" s="23"/>
      <c r="J2" s="13" t="s">
        <v>317</v>
      </c>
      <c r="K2" s="13"/>
      <c r="L2" s="13"/>
      <c r="M2" s="13"/>
      <c r="N2" s="13"/>
      <c r="O2" s="13"/>
      <c r="P2" s="13"/>
      <c r="Q2" s="13"/>
      <c r="R2" s="13"/>
    </row>
    <row r="3" spans="2:18" ht="10.5" thickTop="1" x14ac:dyDescent="0.2"/>
    <row r="5" spans="2:18" ht="15.5" thickBot="1" x14ac:dyDescent="0.45">
      <c r="D5" s="27" t="s">
        <v>365</v>
      </c>
      <c r="E5" s="27"/>
      <c r="F5" s="27"/>
      <c r="G5" s="27"/>
    </row>
    <row r="7" spans="2:18" x14ac:dyDescent="0.2">
      <c r="D7" s="109" t="s">
        <v>366</v>
      </c>
      <c r="E7" s="109"/>
      <c r="F7" s="109"/>
    </row>
    <row r="8" spans="2:18" x14ac:dyDescent="0.2">
      <c r="C8" s="47"/>
      <c r="D8" s="109"/>
      <c r="E8" s="109"/>
      <c r="F8" s="109"/>
    </row>
    <row r="9" spans="2:18" ht="15.5" thickBot="1" x14ac:dyDescent="0.45">
      <c r="C9" s="27" t="s">
        <v>367</v>
      </c>
      <c r="D9" s="48" t="s">
        <v>368</v>
      </c>
      <c r="E9" s="48"/>
      <c r="F9" s="48"/>
      <c r="J9" s="49" t="s">
        <v>369</v>
      </c>
      <c r="K9" s="48"/>
      <c r="L9" s="48"/>
    </row>
    <row r="10" spans="2:18" ht="11" thickBot="1" x14ac:dyDescent="0.3">
      <c r="D10" s="50" t="s">
        <v>230</v>
      </c>
      <c r="E10" s="50" t="s">
        <v>370</v>
      </c>
      <c r="F10" s="50" t="s">
        <v>371</v>
      </c>
      <c r="J10" s="50" t="s">
        <v>230</v>
      </c>
      <c r="K10" s="50" t="s">
        <v>370</v>
      </c>
      <c r="L10" s="50" t="s">
        <v>371</v>
      </c>
    </row>
    <row r="11" spans="2:18" ht="11" thickTop="1" x14ac:dyDescent="0.2">
      <c r="D11" s="38" t="s">
        <v>372</v>
      </c>
      <c r="E11" s="51">
        <f>'SP 1 Verdeling EOL'!F53</f>
        <v>0</v>
      </c>
      <c r="F11" s="52" t="s">
        <v>373</v>
      </c>
      <c r="J11" s="38" t="s">
        <v>372</v>
      </c>
      <c r="K11" s="51" t="s">
        <v>370</v>
      </c>
      <c r="L11" s="52" t="s">
        <v>373</v>
      </c>
    </row>
    <row r="12" spans="2:18" ht="20" x14ac:dyDescent="0.2">
      <c r="D12" s="38" t="s">
        <v>374</v>
      </c>
      <c r="E12" s="51">
        <f>'SP 1 Verdeling EOL'!F54</f>
        <v>0.01</v>
      </c>
      <c r="F12" s="53" t="s">
        <v>373</v>
      </c>
      <c r="J12" s="38" t="s">
        <v>374</v>
      </c>
      <c r="K12" s="51">
        <v>0</v>
      </c>
      <c r="L12" s="53" t="s">
        <v>373</v>
      </c>
    </row>
    <row r="13" spans="2:18" ht="20" x14ac:dyDescent="0.2">
      <c r="D13" s="38" t="s">
        <v>375</v>
      </c>
      <c r="E13" s="51">
        <f>'SP 1 Verdeling EOL'!F55</f>
        <v>0</v>
      </c>
      <c r="F13" s="53" t="s">
        <v>373</v>
      </c>
      <c r="J13" s="38" t="s">
        <v>375</v>
      </c>
      <c r="K13" s="51">
        <v>0.5</v>
      </c>
      <c r="L13" s="53" t="s">
        <v>373</v>
      </c>
    </row>
    <row r="14" spans="2:18" ht="20" x14ac:dyDescent="0.2">
      <c r="D14" s="38" t="s">
        <v>376</v>
      </c>
      <c r="E14" s="51">
        <f>'SP 1 Verdeling EOL'!F56</f>
        <v>0.99</v>
      </c>
      <c r="F14" s="53" t="s">
        <v>373</v>
      </c>
      <c r="J14" s="38" t="s">
        <v>376</v>
      </c>
      <c r="K14" s="51">
        <v>0.48</v>
      </c>
      <c r="L14" s="53" t="s">
        <v>373</v>
      </c>
    </row>
    <row r="15" spans="2:18" ht="20" x14ac:dyDescent="0.2">
      <c r="D15" s="38" t="s">
        <v>377</v>
      </c>
      <c r="E15" s="51">
        <f>'SP 1 Verdeling EOL'!F57</f>
        <v>0</v>
      </c>
      <c r="F15" s="53" t="s">
        <v>373</v>
      </c>
      <c r="J15" s="38" t="s">
        <v>377</v>
      </c>
      <c r="K15" s="51">
        <v>0</v>
      </c>
      <c r="L15" s="53" t="s">
        <v>373</v>
      </c>
    </row>
    <row r="16" spans="2:18" ht="10.5" x14ac:dyDescent="0.25">
      <c r="D16" s="4" t="s">
        <v>61</v>
      </c>
      <c r="E16" s="54">
        <f>SUM(E11:E15)</f>
        <v>1</v>
      </c>
      <c r="F16" s="38" t="s">
        <v>378</v>
      </c>
      <c r="J16" s="4" t="s">
        <v>61</v>
      </c>
      <c r="K16" s="54">
        <v>0.02</v>
      </c>
      <c r="L16" s="38" t="s">
        <v>378</v>
      </c>
    </row>
    <row r="17" spans="1:12" x14ac:dyDescent="0.2">
      <c r="K17">
        <v>1</v>
      </c>
    </row>
    <row r="18" spans="1:12" ht="10" customHeight="1" x14ac:dyDescent="0.2">
      <c r="D18" s="110" t="s">
        <v>379</v>
      </c>
      <c r="E18" s="110"/>
      <c r="F18" s="110"/>
      <c r="J18" s="110"/>
      <c r="K18" s="110"/>
      <c r="L18" s="110"/>
    </row>
    <row r="19" spans="1:12" ht="36" customHeight="1" x14ac:dyDescent="0.2">
      <c r="D19" s="110"/>
      <c r="E19" s="110"/>
      <c r="F19" s="110"/>
      <c r="J19" s="110"/>
      <c r="K19" s="110"/>
      <c r="L19" s="110"/>
    </row>
    <row r="21" spans="1:12" ht="11" thickBot="1" x14ac:dyDescent="0.3">
      <c r="D21" s="50" t="s">
        <v>380</v>
      </c>
      <c r="E21" s="50" t="s">
        <v>381</v>
      </c>
      <c r="F21" s="50" t="s">
        <v>382</v>
      </c>
      <c r="G21" s="50" t="s">
        <v>383</v>
      </c>
      <c r="J21" s="50" t="s">
        <v>380</v>
      </c>
      <c r="K21" s="50" t="s">
        <v>381</v>
      </c>
      <c r="L21" s="50" t="s">
        <v>382</v>
      </c>
    </row>
    <row r="22" spans="1:12" ht="10.5" thickTop="1" x14ac:dyDescent="0.2">
      <c r="D22" s="38" t="s">
        <v>384</v>
      </c>
      <c r="E22" s="55">
        <v>0</v>
      </c>
      <c r="F22" s="55" t="s">
        <v>385</v>
      </c>
      <c r="G22" s="55"/>
      <c r="J22" s="38" t="s">
        <v>384</v>
      </c>
      <c r="K22" s="55">
        <v>0.04</v>
      </c>
      <c r="L22" s="55" t="s">
        <v>386</v>
      </c>
    </row>
    <row r="23" spans="1:12" ht="10.5" customHeight="1" x14ac:dyDescent="0.2">
      <c r="D23" s="38" t="s">
        <v>387</v>
      </c>
      <c r="E23" s="55">
        <v>0.05</v>
      </c>
      <c r="F23" s="55" t="s">
        <v>385</v>
      </c>
      <c r="G23" s="55"/>
      <c r="J23" s="38" t="s">
        <v>387</v>
      </c>
      <c r="K23" s="55">
        <v>0</v>
      </c>
      <c r="L23" s="55" t="s">
        <v>388</v>
      </c>
    </row>
    <row r="24" spans="1:12" x14ac:dyDescent="0.2">
      <c r="D24" s="38" t="s">
        <v>389</v>
      </c>
      <c r="E24" s="55">
        <v>0</v>
      </c>
      <c r="F24" s="55" t="s">
        <v>385</v>
      </c>
      <c r="G24" s="55"/>
      <c r="J24" s="38" t="s">
        <v>389</v>
      </c>
      <c r="K24" s="55">
        <v>0.01</v>
      </c>
      <c r="L24" s="55" t="s">
        <v>390</v>
      </c>
    </row>
    <row r="25" spans="1:12" x14ac:dyDescent="0.2">
      <c r="D25" s="38" t="s">
        <v>391</v>
      </c>
      <c r="E25" s="55">
        <v>0</v>
      </c>
      <c r="F25" s="55" t="s">
        <v>385</v>
      </c>
      <c r="G25" s="55"/>
      <c r="J25" s="38" t="s">
        <v>391</v>
      </c>
      <c r="K25" s="55">
        <v>0</v>
      </c>
      <c r="L25" s="55" t="s">
        <v>388</v>
      </c>
    </row>
    <row r="26" spans="1:12" x14ac:dyDescent="0.2">
      <c r="D26" s="38" t="s">
        <v>392</v>
      </c>
      <c r="E26" s="55">
        <v>0</v>
      </c>
      <c r="F26" s="55" t="s">
        <v>385</v>
      </c>
      <c r="G26" s="55"/>
      <c r="J26" s="38" t="s">
        <v>392</v>
      </c>
      <c r="K26" s="55">
        <v>0.01</v>
      </c>
      <c r="L26" s="55" t="s">
        <v>393</v>
      </c>
    </row>
    <row r="27" spans="1:12" ht="10" customHeight="1" x14ac:dyDescent="0.2">
      <c r="A27" t="s">
        <v>394</v>
      </c>
      <c r="D27" s="38" t="s">
        <v>395</v>
      </c>
      <c r="E27" s="55">
        <v>0</v>
      </c>
      <c r="F27" s="55" t="s">
        <v>385</v>
      </c>
      <c r="G27" s="55"/>
      <c r="J27" s="38" t="s">
        <v>395</v>
      </c>
      <c r="K27" s="55">
        <v>0</v>
      </c>
      <c r="L27" s="55" t="s">
        <v>396</v>
      </c>
    </row>
    <row r="29" spans="1:12" ht="15.5" thickBot="1" x14ac:dyDescent="0.45">
      <c r="D29" s="48" t="s">
        <v>397</v>
      </c>
      <c r="E29" s="48"/>
      <c r="F29" s="48"/>
      <c r="J29" s="48" t="s">
        <v>397</v>
      </c>
      <c r="K29" s="48"/>
      <c r="L29" s="48"/>
    </row>
    <row r="30" spans="1:12" ht="11" thickBot="1" x14ac:dyDescent="0.3">
      <c r="D30" s="50" t="s">
        <v>230</v>
      </c>
      <c r="E30" s="50" t="s">
        <v>398</v>
      </c>
      <c r="F30" s="50" t="s">
        <v>399</v>
      </c>
      <c r="J30" s="50" t="s">
        <v>230</v>
      </c>
      <c r="K30" s="50" t="s">
        <v>398</v>
      </c>
      <c r="L30" s="50" t="s">
        <v>399</v>
      </c>
    </row>
    <row r="31" spans="1:12" ht="11" thickTop="1" x14ac:dyDescent="0.2">
      <c r="D31" s="38" t="s">
        <v>400</v>
      </c>
      <c r="E31" s="51">
        <f>E11</f>
        <v>0</v>
      </c>
      <c r="F31" s="53" t="s">
        <v>401</v>
      </c>
      <c r="J31" s="38" t="s">
        <v>400</v>
      </c>
      <c r="K31" s="51">
        <v>0</v>
      </c>
      <c r="L31" s="53" t="s">
        <v>401</v>
      </c>
    </row>
    <row r="32" spans="1:12" ht="10.5" x14ac:dyDescent="0.2">
      <c r="D32" s="38" t="s">
        <v>402</v>
      </c>
      <c r="E32" s="51">
        <f>E12*(1-E22-E23-E24)</f>
        <v>9.4999999999999998E-3</v>
      </c>
      <c r="F32" s="53" t="s">
        <v>403</v>
      </c>
      <c r="J32" s="38" t="s">
        <v>402</v>
      </c>
      <c r="K32" s="51">
        <v>0.47499999999999998</v>
      </c>
      <c r="L32" s="53" t="s">
        <v>403</v>
      </c>
    </row>
    <row r="33" spans="4:12" ht="30" x14ac:dyDescent="0.2">
      <c r="D33" s="38" t="s">
        <v>404</v>
      </c>
      <c r="E33" s="51">
        <f>E13*(1-E25-E26)+E12*E22-E12*E22*E25</f>
        <v>0</v>
      </c>
      <c r="F33" s="56" t="s">
        <v>405</v>
      </c>
      <c r="J33" s="38" t="s">
        <v>404</v>
      </c>
      <c r="K33" s="51">
        <v>0.49519999999999997</v>
      </c>
      <c r="L33" s="56" t="s">
        <v>405</v>
      </c>
    </row>
    <row r="34" spans="4:12" ht="60" x14ac:dyDescent="0.2">
      <c r="D34" s="38" t="s">
        <v>406</v>
      </c>
      <c r="E34" s="51">
        <f>E14*(1-E27)+E12*E23+E13*E25+E12*E22*E25-E12*E22*E25*E27-E13*E25*E27</f>
        <v>0.99049999999999994</v>
      </c>
      <c r="F34" s="56" t="s">
        <v>407</v>
      </c>
      <c r="J34" s="38" t="s">
        <v>406</v>
      </c>
      <c r="K34" s="51">
        <v>0</v>
      </c>
      <c r="L34" s="56" t="s">
        <v>407</v>
      </c>
    </row>
    <row r="35" spans="4:12" ht="60" x14ac:dyDescent="0.2">
      <c r="D35" s="38" t="s">
        <v>408</v>
      </c>
      <c r="E35" s="51">
        <f>E15+E12*E24+E13*E26+E14*E27+E12*E22*E25*E27+E13*E25*E27</f>
        <v>0</v>
      </c>
      <c r="F35" s="57" t="s">
        <v>409</v>
      </c>
      <c r="J35" s="38" t="s">
        <v>408</v>
      </c>
      <c r="K35" s="51">
        <v>2.98E-2</v>
      </c>
      <c r="L35" s="57" t="s">
        <v>409</v>
      </c>
    </row>
    <row r="36" spans="4:12" ht="10.5" x14ac:dyDescent="0.25">
      <c r="D36" s="4" t="s">
        <v>410</v>
      </c>
      <c r="E36" s="54">
        <f>SUM(E31:E35)</f>
        <v>0.99999999999999989</v>
      </c>
      <c r="F36" s="4"/>
      <c r="J36" s="4" t="s">
        <v>410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abSelected="1" topLeftCell="D5" zoomScale="85" zoomScaleNormal="85" workbookViewId="0">
      <selection activeCell="F38" sqref="F38"/>
    </sheetView>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4" customWidth="1"/>
    <col min="10" max="10" width="1.44140625" customWidth="1"/>
  </cols>
  <sheetData>
    <row r="2" spans="2:20" ht="20.5" thickBot="1" x14ac:dyDescent="0.55000000000000004">
      <c r="B2" s="13" t="s">
        <v>411</v>
      </c>
      <c r="C2" s="13"/>
      <c r="D2" s="13"/>
      <c r="E2" s="13"/>
      <c r="F2" s="13"/>
      <c r="G2" s="13"/>
      <c r="H2" s="13"/>
      <c r="I2" s="22"/>
      <c r="J2" s="13"/>
      <c r="K2" s="13" t="s">
        <v>317</v>
      </c>
      <c r="L2" s="13"/>
      <c r="M2" s="13"/>
      <c r="N2" s="13"/>
      <c r="O2" s="13"/>
      <c r="P2" s="13"/>
      <c r="Q2" s="13"/>
      <c r="R2" s="13"/>
      <c r="S2" s="13"/>
      <c r="T2" s="13"/>
    </row>
    <row r="3" spans="2:20" ht="10.5" thickTop="1" x14ac:dyDescent="0.2"/>
    <row r="4" spans="2:20" ht="15.5" thickBot="1" x14ac:dyDescent="0.45">
      <c r="B4" s="27"/>
      <c r="C4" s="27" t="s">
        <v>412</v>
      </c>
      <c r="D4" s="27" t="s">
        <v>413</v>
      </c>
      <c r="E4" s="27"/>
      <c r="F4" s="27"/>
      <c r="G4" s="27"/>
      <c r="H4" s="27"/>
      <c r="I4" s="28"/>
    </row>
    <row r="6" spans="2:20" ht="11" thickBot="1" x14ac:dyDescent="0.3">
      <c r="E6" s="31" t="s">
        <v>414</v>
      </c>
      <c r="F6" s="31" t="s">
        <v>233</v>
      </c>
      <c r="G6" s="31"/>
      <c r="H6" s="31"/>
    </row>
    <row r="7" spans="2:20" ht="11" thickTop="1" x14ac:dyDescent="0.25">
      <c r="D7" t="s">
        <v>415</v>
      </c>
      <c r="E7" s="79" t="s">
        <v>497</v>
      </c>
      <c r="F7" s="79" t="s">
        <v>534</v>
      </c>
      <c r="G7" s="26"/>
      <c r="H7" s="26"/>
    </row>
    <row r="8" spans="2:20" ht="30.5" x14ac:dyDescent="0.2">
      <c r="D8" s="76" t="s">
        <v>416</v>
      </c>
      <c r="E8" s="79" t="s">
        <v>533</v>
      </c>
      <c r="F8" s="79" t="s">
        <v>534</v>
      </c>
      <c r="G8" s="26"/>
      <c r="H8" s="26"/>
    </row>
    <row r="10" spans="2:20" ht="15.5" thickBot="1" x14ac:dyDescent="0.45">
      <c r="B10" s="27"/>
      <c r="C10" s="27" t="s">
        <v>280</v>
      </c>
      <c r="D10" s="27" t="s">
        <v>417</v>
      </c>
      <c r="E10" s="27"/>
      <c r="F10" s="27"/>
      <c r="G10" s="27"/>
      <c r="H10" s="27"/>
    </row>
    <row r="12" spans="2:20" ht="10.5" x14ac:dyDescent="0.2">
      <c r="C12" s="58"/>
      <c r="D12" s="60" t="s">
        <v>418</v>
      </c>
      <c r="E12" s="60"/>
      <c r="F12" s="60"/>
      <c r="G12" s="60"/>
      <c r="H12" s="60"/>
    </row>
    <row r="13" spans="2:20" ht="10.5" x14ac:dyDescent="0.2">
      <c r="C13" s="58"/>
      <c r="D13" s="47"/>
      <c r="E13" s="47"/>
      <c r="F13" s="47"/>
      <c r="G13" s="47"/>
      <c r="H13" s="47"/>
    </row>
    <row r="14" spans="2:20" ht="23.5" customHeight="1" x14ac:dyDescent="0.2">
      <c r="C14" s="58" t="s">
        <v>419</v>
      </c>
      <c r="D14" s="60" t="s">
        <v>420</v>
      </c>
      <c r="E14" s="60"/>
      <c r="F14" s="60"/>
      <c r="G14" s="60"/>
      <c r="H14" s="60"/>
    </row>
    <row r="15" spans="2:20" ht="32.5" customHeight="1" x14ac:dyDescent="0.2">
      <c r="C15" s="58" t="s">
        <v>421</v>
      </c>
      <c r="D15" s="60" t="s">
        <v>422</v>
      </c>
      <c r="E15" s="60"/>
      <c r="F15" s="60"/>
      <c r="G15" s="60"/>
      <c r="H15" s="60"/>
    </row>
    <row r="16" spans="2:20" ht="50.5" customHeight="1" x14ac:dyDescent="0.2">
      <c r="C16" s="58" t="s">
        <v>423</v>
      </c>
      <c r="D16" s="60" t="s">
        <v>424</v>
      </c>
      <c r="E16" s="60"/>
      <c r="F16" s="60"/>
      <c r="G16" s="60"/>
      <c r="H16" s="60"/>
    </row>
    <row r="17" spans="2:8" ht="11" thickBot="1" x14ac:dyDescent="0.3">
      <c r="C17" s="58" t="s">
        <v>425</v>
      </c>
      <c r="D17" s="31" t="s">
        <v>426</v>
      </c>
      <c r="E17" s="31" t="s">
        <v>427</v>
      </c>
      <c r="F17" s="31" t="s">
        <v>233</v>
      </c>
      <c r="G17" s="31"/>
      <c r="H17" s="31"/>
    </row>
    <row r="18" spans="2:8" ht="12" customHeight="1" thickTop="1" x14ac:dyDescent="0.2">
      <c r="C18" s="58"/>
      <c r="D18" s="121" t="s">
        <v>532</v>
      </c>
      <c r="E18" s="26">
        <v>1.1000000000000001</v>
      </c>
      <c r="F18" s="26" t="s">
        <v>535</v>
      </c>
      <c r="G18" s="79"/>
      <c r="H18" s="26"/>
    </row>
    <row r="19" spans="2:8" ht="10.5" x14ac:dyDescent="0.2">
      <c r="C19" s="58"/>
      <c r="D19" s="58"/>
      <c r="E19" s="58"/>
      <c r="F19" s="58"/>
      <c r="G19" s="58"/>
      <c r="H19" s="58"/>
    </row>
    <row r="20" spans="2:8" ht="10.5" x14ac:dyDescent="0.2">
      <c r="C20" s="58" t="s">
        <v>351</v>
      </c>
      <c r="D20" s="58" t="s">
        <v>428</v>
      </c>
      <c r="E20" s="58"/>
      <c r="F20" s="58"/>
      <c r="G20" s="58"/>
      <c r="H20" s="58"/>
    </row>
    <row r="21" spans="2:8" ht="10.5" x14ac:dyDescent="0.2">
      <c r="C21" s="58"/>
      <c r="D21" s="58"/>
      <c r="E21" s="58"/>
      <c r="F21" s="58"/>
      <c r="G21" s="58"/>
      <c r="H21" s="58"/>
    </row>
    <row r="22" spans="2:8" ht="15.5" thickBot="1" x14ac:dyDescent="0.45">
      <c r="B22" s="27"/>
      <c r="C22" s="27" t="s">
        <v>283</v>
      </c>
      <c r="D22" s="27" t="s">
        <v>429</v>
      </c>
      <c r="E22" s="27"/>
      <c r="F22" s="27"/>
      <c r="G22" s="27"/>
      <c r="H22" s="27"/>
    </row>
    <row r="24" spans="2:8" ht="22" customHeight="1" x14ac:dyDescent="0.2">
      <c r="D24" s="111" t="s">
        <v>430</v>
      </c>
      <c r="E24" s="112"/>
      <c r="F24" s="112"/>
      <c r="G24" s="61"/>
    </row>
    <row r="26" spans="2:8" ht="10.5" x14ac:dyDescent="0.2">
      <c r="C26" s="58" t="s">
        <v>431</v>
      </c>
      <c r="D26" s="91" t="s">
        <v>432</v>
      </c>
      <c r="E26" s="104"/>
      <c r="F26" s="104"/>
      <c r="G26" s="62"/>
    </row>
    <row r="27" spans="2:8" ht="30" customHeight="1" x14ac:dyDescent="0.2">
      <c r="C27" s="58"/>
      <c r="D27" s="91" t="s">
        <v>433</v>
      </c>
      <c r="E27" s="91"/>
      <c r="F27" s="91"/>
      <c r="G27" s="60"/>
    </row>
    <row r="28" spans="2:8" ht="106" customHeight="1" x14ac:dyDescent="0.2">
      <c r="C28" s="58" t="s">
        <v>434</v>
      </c>
      <c r="D28" s="91" t="s">
        <v>435</v>
      </c>
      <c r="E28" s="91"/>
      <c r="F28" s="91"/>
      <c r="G28" s="60"/>
    </row>
    <row r="29" spans="2:8" ht="50.15" customHeight="1" x14ac:dyDescent="0.2">
      <c r="C29" s="58" t="s">
        <v>436</v>
      </c>
      <c r="D29" s="91" t="s">
        <v>437</v>
      </c>
      <c r="E29" s="91"/>
      <c r="F29" s="91"/>
      <c r="G29" s="60"/>
    </row>
    <row r="30" spans="2:8" ht="50.15" customHeight="1" x14ac:dyDescent="0.2">
      <c r="C30" s="58" t="s">
        <v>438</v>
      </c>
      <c r="D30" s="91" t="s">
        <v>439</v>
      </c>
      <c r="E30" s="91"/>
      <c r="F30" s="91"/>
      <c r="G30" s="60"/>
    </row>
    <row r="31" spans="2:8" ht="10.5" x14ac:dyDescent="0.2">
      <c r="C31" s="58" t="s">
        <v>440</v>
      </c>
      <c r="D31" s="91" t="s">
        <v>441</v>
      </c>
      <c r="E31" s="91"/>
      <c r="F31" s="91"/>
      <c r="G31" s="60"/>
    </row>
    <row r="33" spans="3:8" ht="10.5" x14ac:dyDescent="0.2">
      <c r="C33" s="58" t="s">
        <v>442</v>
      </c>
      <c r="D33" t="s">
        <v>443</v>
      </c>
    </row>
    <row r="34" spans="3:8" ht="11" thickBot="1" x14ac:dyDescent="0.3">
      <c r="D34" s="31" t="s">
        <v>444</v>
      </c>
      <c r="E34" s="31" t="s">
        <v>445</v>
      </c>
      <c r="F34" s="31" t="s">
        <v>446</v>
      </c>
      <c r="G34" s="31" t="s">
        <v>447</v>
      </c>
      <c r="H34" s="31" t="s">
        <v>448</v>
      </c>
    </row>
    <row r="35" spans="3:8" ht="11" thickTop="1" x14ac:dyDescent="0.25">
      <c r="D35" s="26" t="s">
        <v>536</v>
      </c>
      <c r="E35" s="26">
        <v>1</v>
      </c>
      <c r="F35" s="26">
        <v>0.8</v>
      </c>
      <c r="G35" s="26" t="s">
        <v>537</v>
      </c>
      <c r="H35" s="45">
        <f>IF(E35="","",IF(F35/E35&gt;1,1,F35/E35))</f>
        <v>0.8</v>
      </c>
    </row>
    <row r="36" spans="3:8" ht="10.5" x14ac:dyDescent="0.25">
      <c r="D36" s="26" t="s">
        <v>538</v>
      </c>
      <c r="E36" s="26">
        <v>1</v>
      </c>
      <c r="F36" s="26">
        <v>0.6</v>
      </c>
      <c r="G36" s="26" t="s">
        <v>539</v>
      </c>
      <c r="H36" s="45">
        <f t="shared" ref="H36:H39" si="0">IF(E36="","",IF(F36/E36&gt;1,1,F36/E36))</f>
        <v>0.6</v>
      </c>
    </row>
    <row r="37" spans="3:8" ht="10.5" x14ac:dyDescent="0.25">
      <c r="D37" s="26" t="s">
        <v>540</v>
      </c>
      <c r="E37" s="26">
        <v>1</v>
      </c>
      <c r="F37" s="26">
        <v>0.5</v>
      </c>
      <c r="G37" s="26" t="s">
        <v>541</v>
      </c>
      <c r="H37" s="45">
        <f t="shared" si="0"/>
        <v>0.5</v>
      </c>
    </row>
    <row r="38" spans="3:8" ht="10.5" x14ac:dyDescent="0.25">
      <c r="D38" s="26"/>
      <c r="E38" s="26"/>
      <c r="F38" s="26"/>
      <c r="G38" s="26"/>
      <c r="H38" s="45" t="str">
        <f t="shared" si="0"/>
        <v/>
      </c>
    </row>
    <row r="39" spans="3:8" ht="10.5" x14ac:dyDescent="0.25">
      <c r="D39" s="26"/>
      <c r="E39" s="26"/>
      <c r="F39" s="26"/>
      <c r="G39" s="26"/>
      <c r="H39" s="45" t="str">
        <f t="shared" si="0"/>
        <v/>
      </c>
    </row>
    <row r="42" spans="3:8" ht="10.5" x14ac:dyDescent="0.25">
      <c r="D42" s="11" t="s">
        <v>449</v>
      </c>
      <c r="E42" s="45">
        <f>MIN(H35:H39)</f>
        <v>0.5</v>
      </c>
    </row>
    <row r="57" spans="3:3" ht="13" x14ac:dyDescent="0.2">
      <c r="C57" s="63"/>
    </row>
    <row r="58" spans="3:3" ht="13" x14ac:dyDescent="0.2">
      <c r="C58" s="63"/>
    </row>
    <row r="61" spans="3:3" x14ac:dyDescent="0.2">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7" workbookViewId="0">
      <selection activeCell="D24" sqref="D24:F24"/>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4" customWidth="1"/>
    <col min="10" max="10" width="1.109375" customWidth="1"/>
    <col min="11" max="11" width="38.109375" customWidth="1"/>
  </cols>
  <sheetData>
    <row r="2" spans="2:22" ht="20.5" thickBot="1" x14ac:dyDescent="0.55000000000000004">
      <c r="B2" s="13" t="s">
        <v>450</v>
      </c>
      <c r="C2" s="13"/>
      <c r="D2" s="13"/>
      <c r="E2" s="13"/>
      <c r="F2" s="13"/>
      <c r="G2" s="13"/>
      <c r="H2" s="13"/>
      <c r="I2" s="22"/>
      <c r="J2" s="13"/>
      <c r="K2" s="13" t="s">
        <v>317</v>
      </c>
      <c r="L2" s="13"/>
      <c r="M2" s="13"/>
      <c r="N2" s="13"/>
      <c r="O2" s="13"/>
      <c r="P2" s="13"/>
      <c r="Q2" s="13"/>
      <c r="R2" s="13"/>
      <c r="S2" s="13"/>
      <c r="T2" s="13"/>
      <c r="U2" s="13"/>
      <c r="V2" s="13"/>
    </row>
    <row r="3" spans="2:22" ht="10.5" thickTop="1" x14ac:dyDescent="0.2"/>
    <row r="4" spans="2:22" ht="15.5" thickBot="1" x14ac:dyDescent="0.45">
      <c r="B4" s="27"/>
      <c r="C4" s="27" t="s">
        <v>412</v>
      </c>
      <c r="D4" s="27" t="s">
        <v>451</v>
      </c>
      <c r="E4" s="27"/>
      <c r="F4" s="27"/>
      <c r="G4" s="27"/>
      <c r="H4" s="27"/>
      <c r="I4" s="28"/>
    </row>
    <row r="6" spans="2:22" ht="11" thickBot="1" x14ac:dyDescent="0.3">
      <c r="E6" s="31" t="s">
        <v>414</v>
      </c>
      <c r="F6" s="31" t="s">
        <v>233</v>
      </c>
      <c r="G6" s="31"/>
      <c r="H6" s="31"/>
    </row>
    <row r="7" spans="2:22" ht="11" thickTop="1" x14ac:dyDescent="0.25">
      <c r="D7" t="s">
        <v>452</v>
      </c>
      <c r="E7" s="79" t="s">
        <v>315</v>
      </c>
      <c r="F7" s="79" t="s">
        <v>315</v>
      </c>
    </row>
    <row r="8" spans="2:22" ht="60.5" x14ac:dyDescent="0.2">
      <c r="D8" s="76" t="s">
        <v>453</v>
      </c>
      <c r="E8" s="79" t="s">
        <v>315</v>
      </c>
      <c r="F8" s="79" t="s">
        <v>315</v>
      </c>
    </row>
    <row r="10" spans="2:22" ht="15.5" thickBot="1" x14ac:dyDescent="0.45">
      <c r="B10" s="27"/>
      <c r="C10" s="27" t="s">
        <v>280</v>
      </c>
      <c r="D10" s="27" t="s">
        <v>454</v>
      </c>
      <c r="E10" s="27"/>
      <c r="F10" s="27"/>
      <c r="I10" s="28"/>
    </row>
    <row r="12" spans="2:22" ht="10.5" x14ac:dyDescent="0.2">
      <c r="C12" s="58"/>
      <c r="D12" s="91" t="s">
        <v>418</v>
      </c>
      <c r="E12" s="91"/>
      <c r="F12" s="91"/>
      <c r="G12" s="59"/>
    </row>
    <row r="13" spans="2:22" ht="10.5" x14ac:dyDescent="0.2">
      <c r="C13" s="58"/>
      <c r="D13" s="47"/>
      <c r="E13" s="47"/>
      <c r="F13" s="47"/>
      <c r="G13" s="47"/>
    </row>
    <row r="14" spans="2:22" ht="23.5" customHeight="1" x14ac:dyDescent="0.2">
      <c r="C14" s="58" t="s">
        <v>455</v>
      </c>
      <c r="D14" s="91" t="s">
        <v>456</v>
      </c>
      <c r="E14" s="91"/>
      <c r="F14" s="91"/>
      <c r="G14" s="60"/>
    </row>
    <row r="15" spans="2:22" ht="32.5" customHeight="1" x14ac:dyDescent="0.2">
      <c r="C15" s="58" t="s">
        <v>457</v>
      </c>
      <c r="D15" s="91" t="s">
        <v>422</v>
      </c>
      <c r="E15" s="91"/>
      <c r="F15" s="91"/>
      <c r="G15" s="60"/>
    </row>
    <row r="16" spans="2:22" ht="50.5" customHeight="1" x14ac:dyDescent="0.2">
      <c r="C16" s="58" t="s">
        <v>458</v>
      </c>
      <c r="D16" s="91" t="s">
        <v>459</v>
      </c>
      <c r="E16" s="91"/>
      <c r="F16" s="91"/>
      <c r="G16" s="60"/>
    </row>
    <row r="17" spans="2:10" ht="11" thickBot="1" x14ac:dyDescent="0.3">
      <c r="C17" s="58" t="s">
        <v>442</v>
      </c>
      <c r="D17" s="31" t="s">
        <v>460</v>
      </c>
      <c r="E17" s="31" t="s">
        <v>427</v>
      </c>
      <c r="F17" s="31" t="s">
        <v>233</v>
      </c>
      <c r="G17" s="31"/>
      <c r="H17" s="31"/>
    </row>
    <row r="18" spans="2:10" ht="11" thickTop="1" x14ac:dyDescent="0.2">
      <c r="C18" s="58"/>
      <c r="D18" s="79" t="s">
        <v>357</v>
      </c>
      <c r="E18" s="26"/>
      <c r="F18" s="26"/>
      <c r="G18" s="26"/>
      <c r="H18" s="26"/>
    </row>
    <row r="19" spans="2:10" ht="10.5" x14ac:dyDescent="0.2">
      <c r="C19" s="58"/>
      <c r="D19" s="58"/>
      <c r="E19" s="58"/>
      <c r="F19" s="58"/>
      <c r="G19" s="58"/>
      <c r="H19" s="58"/>
      <c r="I19" s="65"/>
      <c r="J19" s="58"/>
    </row>
    <row r="20" spans="2:10" ht="15.5" thickBot="1" x14ac:dyDescent="0.45">
      <c r="B20" s="27"/>
      <c r="C20" s="27" t="s">
        <v>283</v>
      </c>
      <c r="D20" s="27" t="s">
        <v>461</v>
      </c>
      <c r="E20" s="27"/>
      <c r="F20" s="27"/>
      <c r="G20" s="27"/>
      <c r="H20" s="27"/>
    </row>
    <row r="22" spans="2:10" ht="90" customHeight="1" x14ac:dyDescent="0.2">
      <c r="D22" s="111" t="s">
        <v>462</v>
      </c>
      <c r="E22" s="112"/>
      <c r="F22" s="112"/>
      <c r="G22" s="61"/>
    </row>
    <row r="24" spans="2:10" ht="120" customHeight="1" x14ac:dyDescent="0.2">
      <c r="C24" s="58" t="s">
        <v>431</v>
      </c>
      <c r="D24" s="91" t="s">
        <v>463</v>
      </c>
      <c r="E24" s="91"/>
      <c r="F24" s="91"/>
      <c r="G24" s="60"/>
    </row>
    <row r="25" spans="2:10" ht="10.5" x14ac:dyDescent="0.2">
      <c r="C25" s="58" t="s">
        <v>434</v>
      </c>
      <c r="D25" s="91" t="s">
        <v>464</v>
      </c>
      <c r="E25" s="91"/>
      <c r="F25" s="91"/>
      <c r="G25" s="60"/>
    </row>
    <row r="26" spans="2:10" ht="52" customHeight="1" x14ac:dyDescent="0.2">
      <c r="C26" s="58" t="s">
        <v>436</v>
      </c>
      <c r="D26" s="91" t="s">
        <v>465</v>
      </c>
      <c r="E26" s="91"/>
      <c r="F26" s="91"/>
      <c r="G26" s="60"/>
    </row>
    <row r="28" spans="2:10" ht="10.5" x14ac:dyDescent="0.2">
      <c r="C28" s="58" t="s">
        <v>442</v>
      </c>
      <c r="D28" t="s">
        <v>443</v>
      </c>
    </row>
    <row r="29" spans="2:10" ht="11" thickBot="1" x14ac:dyDescent="0.3">
      <c r="D29" s="31" t="s">
        <v>466</v>
      </c>
      <c r="E29" s="31" t="s">
        <v>445</v>
      </c>
      <c r="F29" s="31" t="s">
        <v>446</v>
      </c>
      <c r="G29" s="31" t="s">
        <v>447</v>
      </c>
      <c r="H29" s="31" t="s">
        <v>448</v>
      </c>
      <c r="I29" s="66"/>
      <c r="J29" s="31"/>
    </row>
    <row r="30" spans="2:10" ht="11" thickTop="1" x14ac:dyDescent="0.25">
      <c r="D30" s="26"/>
      <c r="E30" s="26"/>
      <c r="F30" s="26"/>
      <c r="G30" s="26"/>
      <c r="H30" s="45" t="str">
        <f>IF(E30="","",IF(F30/E30&gt;1,1,F30/E30))</f>
        <v/>
      </c>
      <c r="I30" s="67"/>
      <c r="J30" s="45"/>
    </row>
    <row r="31" spans="2:10" ht="10.5" x14ac:dyDescent="0.25">
      <c r="D31" s="26"/>
      <c r="E31" s="26"/>
      <c r="F31" s="26"/>
      <c r="G31" s="26"/>
      <c r="H31" s="45" t="str">
        <f t="shared" ref="H31:H34" si="0">IF(E31="","",IF(F31/E31&gt;1,1,F31/E31))</f>
        <v/>
      </c>
      <c r="I31" s="67"/>
      <c r="J31" s="45"/>
    </row>
    <row r="32" spans="2:10" ht="10.5" x14ac:dyDescent="0.25">
      <c r="D32" s="26"/>
      <c r="E32" s="26"/>
      <c r="F32" s="26"/>
      <c r="G32" s="26"/>
      <c r="H32" s="45" t="str">
        <f t="shared" si="0"/>
        <v/>
      </c>
      <c r="I32" s="67"/>
      <c r="J32" s="45"/>
    </row>
    <row r="33" spans="4:10" ht="10.5" x14ac:dyDescent="0.25">
      <c r="D33" s="26"/>
      <c r="E33" s="26"/>
      <c r="F33" s="26"/>
      <c r="G33" s="26"/>
      <c r="H33" s="45" t="str">
        <f t="shared" si="0"/>
        <v/>
      </c>
      <c r="I33" s="67"/>
      <c r="J33" s="45"/>
    </row>
    <row r="34" spans="4:10" ht="10.5" x14ac:dyDescent="0.25">
      <c r="D34" s="26"/>
      <c r="E34" s="26"/>
      <c r="F34" s="26"/>
      <c r="G34" s="26"/>
      <c r="H34" s="45" t="str">
        <f t="shared" si="0"/>
        <v/>
      </c>
      <c r="I34" s="67"/>
      <c r="J34" s="45"/>
    </row>
    <row r="37" spans="4:10" ht="10.5" x14ac:dyDescent="0.25">
      <c r="D37" s="11" t="s">
        <v>449</v>
      </c>
      <c r="E37" s="45">
        <f>MIN(H30:H34)</f>
        <v>0</v>
      </c>
    </row>
    <row r="52" spans="3:3" ht="13" x14ac:dyDescent="0.2">
      <c r="C52" s="63"/>
    </row>
    <row r="53" spans="3:3" ht="13" x14ac:dyDescent="0.2">
      <c r="C53" s="63"/>
    </row>
    <row r="56" spans="3:3" x14ac:dyDescent="0.2">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A2:I18"/>
  <sheetViews>
    <sheetView workbookViewId="0">
      <selection activeCell="F29" sqref="F29"/>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4" customWidth="1"/>
    <col min="8" max="8" width="1.6640625" customWidth="1"/>
    <col min="9" max="9" width="77.6640625" customWidth="1"/>
  </cols>
  <sheetData>
    <row r="2" spans="2:9" ht="20.5" thickBot="1" x14ac:dyDescent="0.55000000000000004">
      <c r="B2" s="13" t="s">
        <v>467</v>
      </c>
      <c r="C2" s="13"/>
      <c r="D2" s="13"/>
      <c r="E2" s="13"/>
      <c r="F2" s="13"/>
      <c r="H2" s="13"/>
      <c r="I2" s="13" t="s">
        <v>317</v>
      </c>
    </row>
    <row r="3" spans="2:9" ht="10.5" thickTop="1" x14ac:dyDescent="0.2"/>
    <row r="5" spans="2:9" ht="15.5" thickBot="1" x14ac:dyDescent="0.45">
      <c r="B5" s="27"/>
      <c r="C5" s="27" t="s">
        <v>280</v>
      </c>
      <c r="D5" s="27" t="s">
        <v>468</v>
      </c>
      <c r="E5" s="27"/>
      <c r="F5" s="27"/>
    </row>
    <row r="7" spans="2:9" x14ac:dyDescent="0.2">
      <c r="D7" t="s">
        <v>469</v>
      </c>
    </row>
    <row r="8" spans="2:9" ht="10.5" x14ac:dyDescent="0.2">
      <c r="C8" s="58"/>
      <c r="D8" s="47"/>
      <c r="E8" s="47"/>
      <c r="F8" s="47"/>
    </row>
    <row r="9" spans="2:9" ht="23.5" customHeight="1" x14ac:dyDescent="0.2">
      <c r="C9" s="58" t="s">
        <v>455</v>
      </c>
      <c r="D9" s="91" t="s">
        <v>470</v>
      </c>
      <c r="E9" s="91"/>
      <c r="F9" s="91"/>
    </row>
    <row r="10" spans="2:9" ht="32.5" customHeight="1" x14ac:dyDescent="0.2">
      <c r="C10" s="58" t="s">
        <v>457</v>
      </c>
      <c r="D10" s="91" t="s">
        <v>471</v>
      </c>
      <c r="E10" s="91"/>
      <c r="F10" s="91"/>
    </row>
    <row r="11" spans="2:9" ht="142.5" customHeight="1" x14ac:dyDescent="0.2">
      <c r="C11" s="58" t="s">
        <v>423</v>
      </c>
      <c r="D11" s="91" t="s">
        <v>472</v>
      </c>
      <c r="E11" s="91"/>
      <c r="F11" s="91"/>
      <c r="I11" s="68" t="s">
        <v>473</v>
      </c>
    </row>
    <row r="14" spans="2:9" ht="11" thickBot="1" x14ac:dyDescent="0.3">
      <c r="C14" s="58" t="s">
        <v>442</v>
      </c>
      <c r="D14" s="31" t="s">
        <v>474</v>
      </c>
      <c r="E14" s="31" t="s">
        <v>475</v>
      </c>
      <c r="F14" s="31" t="s">
        <v>476</v>
      </c>
    </row>
    <row r="15" spans="2:9" ht="20.5" thickTop="1" x14ac:dyDescent="0.2">
      <c r="C15" s="63"/>
      <c r="D15" s="26" t="s">
        <v>527</v>
      </c>
      <c r="E15" s="79">
        <v>13.99</v>
      </c>
      <c r="F15" s="79" t="s">
        <v>530</v>
      </c>
    </row>
    <row r="17" spans="1:9" ht="11" thickBot="1" x14ac:dyDescent="0.3">
      <c r="A17" s="118"/>
      <c r="B17" s="118"/>
      <c r="C17" s="115"/>
      <c r="D17" s="116" t="s">
        <v>523</v>
      </c>
      <c r="E17" s="116" t="s">
        <v>524</v>
      </c>
      <c r="F17" s="116" t="s">
        <v>525</v>
      </c>
      <c r="G17" s="120"/>
      <c r="H17" s="119"/>
      <c r="I17" s="119"/>
    </row>
    <row r="18" spans="1:9" ht="50.5" thickTop="1" x14ac:dyDescent="0.2">
      <c r="A18" s="118"/>
      <c r="B18" s="118"/>
      <c r="C18" s="115"/>
      <c r="D18" s="117" t="s">
        <v>526</v>
      </c>
      <c r="E18" s="117" t="s">
        <v>528</v>
      </c>
      <c r="F18" s="117" t="s">
        <v>529</v>
      </c>
      <c r="G18" s="120"/>
      <c r="H18" s="119"/>
      <c r="I18" s="119"/>
    </row>
  </sheetData>
  <mergeCells count="7">
    <mergeCell ref="A17:B17"/>
    <mergeCell ref="G17:I17"/>
    <mergeCell ref="A18:B18"/>
    <mergeCell ref="G18:I18"/>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6E592EC9-308E-4255-88E8-C2C01D45C85A}"/>
</file>

<file path=customXml/itemProps3.xml><?xml version="1.0" encoding="utf-8"?>
<ds:datastoreItem xmlns:ds="http://schemas.openxmlformats.org/officeDocument/2006/customXml" ds:itemID="{46235C49-B2CF-415B-8D5A-4AFED496B6EA}">
  <ds:schemaRefs>
    <ds:schemaRef ds:uri="http://www.w3.org/XML/1998/namespace"/>
    <ds:schemaRef ds:uri="http://purl.org/dc/terms/"/>
    <ds:schemaRef ds:uri="518e16b8-fb8a-4972-ae6d-68a0f9d08e9c"/>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4.xml><?xml version="1.0" encoding="utf-8"?>
<ds:datastoreItem xmlns:ds="http://schemas.openxmlformats.org/officeDocument/2006/customXml" ds:itemID="{DBFE5911-3D63-4D01-B6FE-9A66F50026F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Cover en instructies</vt:lpstr>
      <vt:lpstr>Lijst met EOL scenario</vt: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2025-11-06T11:04:35Z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9f6fe1b2-1b02-4751-9e23-3941645672b1</vt:lpwstr>
  </property>
  <property fmtid="{D5CDD505-2E9C-101B-9397-08002B2CF9AE}" pid="8" name="TNOC_DocumentSetType">
    <vt:lpwstr/>
  </property>
  <property fmtid="{D5CDD505-2E9C-101B-9397-08002B2CF9AE}" pid="9" name="MediaServiceImageTags">
    <vt:lpwstr/>
  </property>
</Properties>
</file>